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abdulmunim.ali\Downloads\"/>
    </mc:Choice>
  </mc:AlternateContent>
  <bookViews>
    <workbookView xWindow="0" yWindow="0" windowWidth="24000" windowHeight="14130" tabRatio="500" activeTab="1"/>
  </bookViews>
  <sheets>
    <sheet name="Q1" sheetId="2" r:id="rId1"/>
    <sheet name="Q2" sheetId="4" r:id="rId2"/>
    <sheet name="Q3" sheetId="7" r:id="rId3"/>
    <sheet name="Q4" sheetId="8" r:id="rId4"/>
    <sheet name="Q5" sheetId="6" r:id="rId5"/>
    <sheet name="Q6" sheetId="9" r:id="rId6"/>
    <sheet name="Q7" sheetId="10" r:id="rId7"/>
  </sheets>
  <definedNames>
    <definedName name="MinimizeCosts" localSheetId="5">FALSE</definedName>
    <definedName name="_xlnm.Print_Area" localSheetId="5">'Q6'!$B$10:$H$23</definedName>
    <definedName name="TreeData" localSheetId="5">'Q6'!$GH$1001:$GV$1006</definedName>
    <definedName name="TreeDiagBase" localSheetId="5">'Q6'!$B$10</definedName>
    <definedName name="TreeDiagram" localSheetId="5">'Q6'!$B$10:$L$28</definedName>
    <definedName name="UseExpUtility" localSheetId="5">FALSE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2" i="10" l="1"/>
  <c r="B9" i="10"/>
  <c r="F4" i="10"/>
  <c r="J23" i="9"/>
  <c r="J18" i="9"/>
  <c r="F18" i="9" s="1"/>
  <c r="B23" i="9" s="1"/>
  <c r="C22" i="9" s="1"/>
  <c r="J13" i="9"/>
  <c r="G8" i="8" l="1"/>
  <c r="G7" i="8"/>
  <c r="G6" i="8"/>
  <c r="G5" i="8"/>
  <c r="G4" i="8"/>
  <c r="F7" i="8"/>
  <c r="F8" i="8"/>
  <c r="E7" i="8"/>
  <c r="D4" i="8"/>
  <c r="F4" i="8"/>
  <c r="D5" i="8"/>
  <c r="F5" i="8"/>
  <c r="D6" i="8"/>
  <c r="F6" i="8"/>
  <c r="C8" i="8"/>
  <c r="B8" i="8"/>
  <c r="D8" i="8"/>
  <c r="F8" i="6" l="1"/>
  <c r="F6" i="6"/>
  <c r="F5" i="6"/>
  <c r="F4" i="6"/>
  <c r="E8" i="7"/>
  <c r="C8" i="7"/>
  <c r="B8" i="7"/>
  <c r="D6" i="7"/>
  <c r="F6" i="7" s="1"/>
  <c r="F5" i="7"/>
  <c r="D5" i="7"/>
  <c r="D4" i="7"/>
  <c r="D8" i="7" s="1"/>
  <c r="F8" i="7" s="1"/>
  <c r="E8" i="6"/>
  <c r="D6" i="6"/>
  <c r="D5" i="6"/>
  <c r="D4" i="6"/>
  <c r="D8" i="6" s="1"/>
  <c r="B8" i="4"/>
  <c r="E8" i="4"/>
  <c r="D8" i="4"/>
  <c r="C8" i="4"/>
  <c r="D5" i="4"/>
  <c r="D6" i="4"/>
  <c r="D4" i="4"/>
  <c r="C6" i="4"/>
  <c r="C5" i="4"/>
  <c r="C4" i="4"/>
  <c r="B6" i="4"/>
  <c r="B5" i="4"/>
  <c r="B4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1" i="4"/>
  <c r="J12" i="4"/>
  <c r="J13" i="4" s="1"/>
  <c r="J14" i="4" s="1"/>
  <c r="J15" i="4" s="1"/>
  <c r="J16" i="4" s="1"/>
  <c r="J17" i="4" s="1"/>
  <c r="J18" i="4" s="1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41" i="4" s="1"/>
  <c r="J42" i="4" s="1"/>
  <c r="J43" i="4" s="1"/>
  <c r="J44" i="4" s="1"/>
  <c r="J45" i="4" s="1"/>
  <c r="J46" i="4" s="1"/>
  <c r="J47" i="4" s="1"/>
  <c r="J48" i="4" s="1"/>
  <c r="J49" i="4" s="1"/>
  <c r="J50" i="4" s="1"/>
  <c r="J51" i="4" s="1"/>
  <c r="J52" i="4" s="1"/>
  <c r="J53" i="4" s="1"/>
  <c r="J54" i="4" s="1"/>
  <c r="J55" i="4" s="1"/>
  <c r="J56" i="4" s="1"/>
  <c r="J57" i="4" s="1"/>
  <c r="J58" i="4" s="1"/>
  <c r="J59" i="4" s="1"/>
  <c r="J60" i="4" s="1"/>
  <c r="J61" i="4" s="1"/>
  <c r="J62" i="4" s="1"/>
  <c r="J63" i="4" s="1"/>
  <c r="B12" i="4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G6" i="6" l="1"/>
  <c r="G5" i="6"/>
  <c r="G8" i="6"/>
  <c r="G4" i="6"/>
  <c r="F4" i="7"/>
  <c r="G6" i="7" s="1"/>
  <c r="B8" i="6"/>
  <c r="C8" i="6"/>
  <c r="B8" i="2"/>
  <c r="C8" i="2" s="1"/>
  <c r="C7" i="2"/>
  <c r="F8" i="2"/>
  <c r="F13" i="2"/>
  <c r="F14" i="2"/>
  <c r="F16" i="2"/>
  <c r="F21" i="2"/>
  <c r="F22" i="2"/>
  <c r="F24" i="2"/>
  <c r="F29" i="2"/>
  <c r="F30" i="2"/>
  <c r="F32" i="2"/>
  <c r="F37" i="2"/>
  <c r="F38" i="2"/>
  <c r="F40" i="2"/>
  <c r="F45" i="2"/>
  <c r="F46" i="2"/>
  <c r="F48" i="2"/>
  <c r="F53" i="2"/>
  <c r="F54" i="2"/>
  <c r="F56" i="2"/>
  <c r="F61" i="2"/>
  <c r="F62" i="2"/>
  <c r="F64" i="2"/>
  <c r="F69" i="2"/>
  <c r="F70" i="2"/>
  <c r="F72" i="2"/>
  <c r="F77" i="2"/>
  <c r="F78" i="2"/>
  <c r="F80" i="2"/>
  <c r="F85" i="2"/>
  <c r="F86" i="2"/>
  <c r="F88" i="2"/>
  <c r="F93" i="2"/>
  <c r="F94" i="2"/>
  <c r="F96" i="2"/>
  <c r="F101" i="2"/>
  <c r="F102" i="2"/>
  <c r="F104" i="2"/>
  <c r="F109" i="2"/>
  <c r="F110" i="2"/>
  <c r="F7" i="2"/>
  <c r="E7" i="2"/>
  <c r="F15" i="2" s="1"/>
  <c r="D7" i="2"/>
  <c r="G5" i="7" l="1"/>
  <c r="G4" i="7"/>
  <c r="G8" i="7"/>
  <c r="F108" i="2"/>
  <c r="F100" i="2"/>
  <c r="F92" i="2"/>
  <c r="F84" i="2"/>
  <c r="F76" i="2"/>
  <c r="F68" i="2"/>
  <c r="F60" i="2"/>
  <c r="F52" i="2"/>
  <c r="F44" i="2"/>
  <c r="F36" i="2"/>
  <c r="F28" i="2"/>
  <c r="F20" i="2"/>
  <c r="F12" i="2"/>
  <c r="F107" i="2"/>
  <c r="F99" i="2"/>
  <c r="F91" i="2"/>
  <c r="F83" i="2"/>
  <c r="F75" i="2"/>
  <c r="F67" i="2"/>
  <c r="F59" i="2"/>
  <c r="F51" i="2"/>
  <c r="F43" i="2"/>
  <c r="F35" i="2"/>
  <c r="F27" i="2"/>
  <c r="F19" i="2"/>
  <c r="F11" i="2"/>
  <c r="F106" i="2"/>
  <c r="F98" i="2"/>
  <c r="F90" i="2"/>
  <c r="F82" i="2"/>
  <c r="F74" i="2"/>
  <c r="F66" i="2"/>
  <c r="F58" i="2"/>
  <c r="F50" i="2"/>
  <c r="F42" i="2"/>
  <c r="F34" i="2"/>
  <c r="F26" i="2"/>
  <c r="F18" i="2"/>
  <c r="F10" i="2"/>
  <c r="F105" i="2"/>
  <c r="F97" i="2"/>
  <c r="F89" i="2"/>
  <c r="F81" i="2"/>
  <c r="F73" i="2"/>
  <c r="F65" i="2"/>
  <c r="F57" i="2"/>
  <c r="F49" i="2"/>
  <c r="F41" i="2"/>
  <c r="F33" i="2"/>
  <c r="F25" i="2"/>
  <c r="F17" i="2"/>
  <c r="F9" i="2"/>
  <c r="B9" i="2"/>
  <c r="F111" i="2"/>
  <c r="F103" i="2"/>
  <c r="F95" i="2"/>
  <c r="F87" i="2"/>
  <c r="F79" i="2"/>
  <c r="F71" i="2"/>
  <c r="F63" i="2"/>
  <c r="F55" i="2"/>
  <c r="F47" i="2"/>
  <c r="F39" i="2"/>
  <c r="F31" i="2"/>
  <c r="F23" i="2"/>
  <c r="G7" i="2"/>
  <c r="G8" i="2"/>
  <c r="C9" i="2" l="1"/>
  <c r="G9" i="2" s="1"/>
  <c r="B10" i="2"/>
  <c r="C10" i="2" l="1"/>
  <c r="G10" i="2" s="1"/>
  <c r="B11" i="2"/>
  <c r="B12" i="2" l="1"/>
  <c r="C11" i="2"/>
  <c r="G11" i="2" s="1"/>
  <c r="C12" i="2" l="1"/>
  <c r="G12" i="2" s="1"/>
  <c r="B13" i="2"/>
  <c r="C13" i="2" l="1"/>
  <c r="G13" i="2" s="1"/>
  <c r="B14" i="2"/>
  <c r="C14" i="2" l="1"/>
  <c r="G14" i="2" s="1"/>
  <c r="B15" i="2"/>
  <c r="B16" i="2" l="1"/>
  <c r="C15" i="2"/>
  <c r="G15" i="2" s="1"/>
  <c r="C16" i="2" l="1"/>
  <c r="G16" i="2" s="1"/>
  <c r="B17" i="2"/>
  <c r="C17" i="2" l="1"/>
  <c r="G17" i="2" s="1"/>
  <c r="B18" i="2"/>
  <c r="C18" i="2" l="1"/>
  <c r="G18" i="2" s="1"/>
  <c r="B19" i="2"/>
  <c r="B20" i="2" l="1"/>
  <c r="C19" i="2"/>
  <c r="G19" i="2" s="1"/>
  <c r="C20" i="2" l="1"/>
  <c r="G20" i="2" s="1"/>
  <c r="B21" i="2"/>
  <c r="C21" i="2" l="1"/>
  <c r="G21" i="2" s="1"/>
  <c r="B22" i="2"/>
  <c r="C22" i="2" l="1"/>
  <c r="G22" i="2" s="1"/>
  <c r="B23" i="2"/>
  <c r="B24" i="2" l="1"/>
  <c r="C23" i="2"/>
  <c r="G23" i="2" s="1"/>
  <c r="C24" i="2" l="1"/>
  <c r="G24" i="2" s="1"/>
  <c r="B25" i="2"/>
  <c r="C25" i="2" l="1"/>
  <c r="G25" i="2" s="1"/>
  <c r="B26" i="2"/>
  <c r="C26" i="2" l="1"/>
  <c r="G26" i="2" s="1"/>
  <c r="B27" i="2"/>
  <c r="B28" i="2" l="1"/>
  <c r="C27" i="2"/>
  <c r="G27" i="2" s="1"/>
  <c r="C28" i="2" l="1"/>
  <c r="G28" i="2" s="1"/>
  <c r="B29" i="2"/>
  <c r="C29" i="2" l="1"/>
  <c r="G29" i="2" s="1"/>
  <c r="B30" i="2"/>
  <c r="C30" i="2" l="1"/>
  <c r="G30" i="2" s="1"/>
  <c r="B31" i="2"/>
  <c r="B32" i="2" l="1"/>
  <c r="C31" i="2"/>
  <c r="G31" i="2" s="1"/>
  <c r="C32" i="2" l="1"/>
  <c r="G32" i="2" s="1"/>
  <c r="B33" i="2"/>
  <c r="C33" i="2" l="1"/>
  <c r="G33" i="2" s="1"/>
  <c r="B34" i="2"/>
  <c r="C34" i="2" l="1"/>
  <c r="G34" i="2" s="1"/>
  <c r="B35" i="2"/>
  <c r="B36" i="2" l="1"/>
  <c r="C35" i="2"/>
  <c r="G35" i="2" s="1"/>
  <c r="C36" i="2" l="1"/>
  <c r="G36" i="2" s="1"/>
  <c r="B37" i="2"/>
  <c r="C37" i="2" l="1"/>
  <c r="G37" i="2" s="1"/>
  <c r="B38" i="2"/>
  <c r="C38" i="2" l="1"/>
  <c r="G38" i="2" s="1"/>
  <c r="B39" i="2"/>
  <c r="B40" i="2" l="1"/>
  <c r="C39" i="2"/>
  <c r="G39" i="2" s="1"/>
  <c r="C40" i="2" l="1"/>
  <c r="G40" i="2" s="1"/>
  <c r="B41" i="2"/>
  <c r="C41" i="2" l="1"/>
  <c r="G41" i="2" s="1"/>
  <c r="B42" i="2"/>
  <c r="C42" i="2" l="1"/>
  <c r="G42" i="2" s="1"/>
  <c r="B43" i="2"/>
  <c r="B44" i="2" l="1"/>
  <c r="C43" i="2"/>
  <c r="G43" i="2" s="1"/>
  <c r="C44" i="2" l="1"/>
  <c r="G44" i="2" s="1"/>
  <c r="B45" i="2"/>
  <c r="C45" i="2" l="1"/>
  <c r="G45" i="2" s="1"/>
  <c r="B46" i="2"/>
  <c r="C46" i="2" l="1"/>
  <c r="G46" i="2" s="1"/>
  <c r="B47" i="2"/>
  <c r="B48" i="2" l="1"/>
  <c r="C47" i="2"/>
  <c r="G47" i="2" s="1"/>
  <c r="C48" i="2" l="1"/>
  <c r="G48" i="2" s="1"/>
  <c r="B49" i="2"/>
  <c r="C49" i="2" l="1"/>
  <c r="G49" i="2" s="1"/>
  <c r="B50" i="2"/>
  <c r="C50" i="2" l="1"/>
  <c r="G50" i="2" s="1"/>
  <c r="B51" i="2"/>
  <c r="B52" i="2" l="1"/>
  <c r="C51" i="2"/>
  <c r="G51" i="2" s="1"/>
  <c r="C52" i="2" l="1"/>
  <c r="G52" i="2" s="1"/>
  <c r="B53" i="2"/>
  <c r="C53" i="2" l="1"/>
  <c r="G53" i="2" s="1"/>
  <c r="B54" i="2"/>
  <c r="C54" i="2" l="1"/>
  <c r="G54" i="2" s="1"/>
  <c r="B55" i="2"/>
  <c r="B56" i="2" l="1"/>
  <c r="C55" i="2"/>
  <c r="G55" i="2" s="1"/>
  <c r="C56" i="2" l="1"/>
  <c r="G56" i="2" s="1"/>
  <c r="B57" i="2"/>
  <c r="C57" i="2" l="1"/>
  <c r="G57" i="2" s="1"/>
  <c r="B58" i="2"/>
  <c r="C58" i="2" l="1"/>
  <c r="G58" i="2" s="1"/>
  <c r="B59" i="2"/>
  <c r="B60" i="2" l="1"/>
  <c r="C59" i="2"/>
  <c r="G59" i="2" s="1"/>
  <c r="C60" i="2" l="1"/>
  <c r="G60" i="2" s="1"/>
  <c r="B61" i="2"/>
  <c r="C61" i="2" l="1"/>
  <c r="G61" i="2" s="1"/>
  <c r="B62" i="2"/>
  <c r="C62" i="2" l="1"/>
  <c r="G62" i="2" s="1"/>
  <c r="B63" i="2"/>
  <c r="B64" i="2" l="1"/>
  <c r="C63" i="2"/>
  <c r="G63" i="2" s="1"/>
  <c r="C64" i="2" l="1"/>
  <c r="G64" i="2" s="1"/>
  <c r="B65" i="2"/>
  <c r="C65" i="2" l="1"/>
  <c r="G65" i="2" s="1"/>
  <c r="B66" i="2"/>
  <c r="C66" i="2" l="1"/>
  <c r="G66" i="2" s="1"/>
  <c r="B67" i="2"/>
  <c r="B68" i="2" l="1"/>
  <c r="C67" i="2"/>
  <c r="G67" i="2" s="1"/>
  <c r="C68" i="2" l="1"/>
  <c r="G68" i="2" s="1"/>
  <c r="B69" i="2"/>
  <c r="C69" i="2" l="1"/>
  <c r="G69" i="2" s="1"/>
  <c r="B70" i="2"/>
  <c r="C70" i="2" l="1"/>
  <c r="G70" i="2" s="1"/>
  <c r="B71" i="2"/>
  <c r="B72" i="2" l="1"/>
  <c r="C71" i="2"/>
  <c r="G71" i="2" s="1"/>
  <c r="C72" i="2" l="1"/>
  <c r="G72" i="2" s="1"/>
  <c r="B73" i="2"/>
  <c r="C73" i="2" l="1"/>
  <c r="G73" i="2" s="1"/>
  <c r="B74" i="2"/>
  <c r="C74" i="2" l="1"/>
  <c r="G74" i="2" s="1"/>
  <c r="B75" i="2"/>
  <c r="B76" i="2" l="1"/>
  <c r="C75" i="2"/>
  <c r="G75" i="2" s="1"/>
  <c r="C76" i="2" l="1"/>
  <c r="G76" i="2" s="1"/>
  <c r="B77" i="2"/>
  <c r="C77" i="2" l="1"/>
  <c r="G77" i="2" s="1"/>
  <c r="B78" i="2"/>
  <c r="C78" i="2" l="1"/>
  <c r="G78" i="2" s="1"/>
  <c r="B79" i="2"/>
  <c r="B80" i="2" l="1"/>
  <c r="C79" i="2"/>
  <c r="G79" i="2" s="1"/>
  <c r="C80" i="2" l="1"/>
  <c r="G80" i="2" s="1"/>
  <c r="B81" i="2"/>
  <c r="C81" i="2" l="1"/>
  <c r="G81" i="2" s="1"/>
  <c r="B82" i="2"/>
  <c r="C82" i="2" l="1"/>
  <c r="G82" i="2" s="1"/>
  <c r="B83" i="2"/>
  <c r="B84" i="2" l="1"/>
  <c r="C83" i="2"/>
  <c r="G83" i="2" s="1"/>
  <c r="C84" i="2" l="1"/>
  <c r="G84" i="2" s="1"/>
  <c r="B85" i="2"/>
  <c r="C85" i="2" l="1"/>
  <c r="G85" i="2" s="1"/>
  <c r="B86" i="2"/>
  <c r="C86" i="2" l="1"/>
  <c r="G86" i="2" s="1"/>
  <c r="B87" i="2"/>
  <c r="B88" i="2" l="1"/>
  <c r="C87" i="2"/>
  <c r="G87" i="2" s="1"/>
  <c r="C88" i="2" l="1"/>
  <c r="G88" i="2" s="1"/>
  <c r="B89" i="2"/>
  <c r="C89" i="2" l="1"/>
  <c r="G89" i="2" s="1"/>
  <c r="B90" i="2"/>
  <c r="C90" i="2" l="1"/>
  <c r="G90" i="2" s="1"/>
  <c r="B91" i="2"/>
  <c r="B92" i="2" l="1"/>
  <c r="C91" i="2"/>
  <c r="G91" i="2" s="1"/>
  <c r="C92" i="2" l="1"/>
  <c r="G92" i="2" s="1"/>
  <c r="B93" i="2"/>
  <c r="C93" i="2" l="1"/>
  <c r="G93" i="2" s="1"/>
  <c r="B94" i="2"/>
  <c r="C94" i="2" l="1"/>
  <c r="G94" i="2" s="1"/>
  <c r="B95" i="2"/>
  <c r="B96" i="2" l="1"/>
  <c r="C95" i="2"/>
  <c r="G95" i="2" s="1"/>
  <c r="C96" i="2" l="1"/>
  <c r="G96" i="2" s="1"/>
  <c r="B97" i="2"/>
  <c r="C97" i="2" l="1"/>
  <c r="G97" i="2" s="1"/>
  <c r="B98" i="2"/>
  <c r="C98" i="2" l="1"/>
  <c r="G98" i="2" s="1"/>
  <c r="B99" i="2"/>
  <c r="B100" i="2" l="1"/>
  <c r="C99" i="2"/>
  <c r="G99" i="2" s="1"/>
  <c r="C100" i="2" l="1"/>
  <c r="G100" i="2" s="1"/>
  <c r="B101" i="2"/>
  <c r="C101" i="2" l="1"/>
  <c r="G101" i="2" s="1"/>
  <c r="B102" i="2"/>
  <c r="C102" i="2" l="1"/>
  <c r="G102" i="2" s="1"/>
  <c r="B103" i="2"/>
  <c r="B104" i="2" l="1"/>
  <c r="C103" i="2"/>
  <c r="G103" i="2" s="1"/>
  <c r="C104" i="2" l="1"/>
  <c r="G104" i="2" s="1"/>
  <c r="B105" i="2"/>
  <c r="C105" i="2" l="1"/>
  <c r="G105" i="2" s="1"/>
  <c r="B106" i="2"/>
  <c r="C106" i="2" l="1"/>
  <c r="G106" i="2" s="1"/>
  <c r="B107" i="2"/>
  <c r="B108" i="2" l="1"/>
  <c r="C107" i="2"/>
  <c r="G107" i="2" s="1"/>
  <c r="C108" i="2" l="1"/>
  <c r="G108" i="2" s="1"/>
  <c r="B109" i="2"/>
  <c r="C109" i="2" l="1"/>
  <c r="G109" i="2" s="1"/>
  <c r="B110" i="2"/>
  <c r="C110" i="2" l="1"/>
  <c r="G110" i="2" s="1"/>
  <c r="B111" i="2"/>
  <c r="C111" i="2" s="1"/>
  <c r="G111" i="2" s="1"/>
</calcChain>
</file>

<file path=xl/sharedStrings.xml><?xml version="1.0" encoding="utf-8"?>
<sst xmlns="http://schemas.openxmlformats.org/spreadsheetml/2006/main" count="141" uniqueCount="80">
  <si>
    <t xml:space="preserve">Favourable </t>
  </si>
  <si>
    <t>Sell</t>
  </si>
  <si>
    <t>Year 1</t>
  </si>
  <si>
    <t>Year 2</t>
  </si>
  <si>
    <t>Expenses</t>
  </si>
  <si>
    <t>Year 3</t>
  </si>
  <si>
    <t>Choice</t>
  </si>
  <si>
    <t>Known Parameters</t>
  </si>
  <si>
    <t xml:space="preserve">Weekly Charge </t>
  </si>
  <si>
    <t>Maintanece Fee</t>
  </si>
  <si>
    <t xml:space="preserve">Upgrade Cost </t>
  </si>
  <si>
    <t xml:space="preserve">Week </t>
  </si>
  <si>
    <t xml:space="preserve">Clients </t>
  </si>
  <si>
    <t>Week Increase</t>
  </si>
  <si>
    <t xml:space="preserve">Revenue </t>
  </si>
  <si>
    <t>Staff Cost</t>
  </si>
  <si>
    <t>Upgrade Cost</t>
  </si>
  <si>
    <t>Total Cost</t>
  </si>
  <si>
    <t xml:space="preserve">Break-Even </t>
  </si>
  <si>
    <t>PAYOFFS</t>
  </si>
  <si>
    <t>Outcomes</t>
  </si>
  <si>
    <t>(c) Equally Likely</t>
  </si>
  <si>
    <t>Alternatives</t>
  </si>
  <si>
    <t>Maximum</t>
  </si>
  <si>
    <t>Minimum</t>
  </si>
  <si>
    <t>Average</t>
  </si>
  <si>
    <t>F</t>
  </si>
  <si>
    <t>UF</t>
  </si>
  <si>
    <t>N</t>
  </si>
  <si>
    <t xml:space="preserve">Rate of Growth </t>
  </si>
  <si>
    <t>Income per Week</t>
  </si>
  <si>
    <t xml:space="preserve">Rate </t>
  </si>
  <si>
    <t>Week Increase%</t>
  </si>
  <si>
    <t>Unfavorable</t>
  </si>
  <si>
    <t xml:space="preserve">Income Per Week </t>
  </si>
  <si>
    <t xml:space="preserve">Rate of Decline  </t>
  </si>
  <si>
    <t>Weekly Decrease</t>
  </si>
  <si>
    <t xml:space="preserve">Total </t>
  </si>
  <si>
    <t>Question 5</t>
  </si>
  <si>
    <t>(a) Maximin</t>
  </si>
  <si>
    <t>Question 3</t>
  </si>
  <si>
    <t>5. For the pesimistic decision maker will decide to sell  the business to maxmize the minimun Payoff.</t>
  </si>
  <si>
    <t xml:space="preserve"> </t>
  </si>
  <si>
    <t>3. For a person that is optimistic or maximax they will go with the favourable option to get the highest possble payout regardless of the expenses</t>
  </si>
  <si>
    <t>Question 4</t>
  </si>
  <si>
    <t>4. A risk nuetral idividual would decide to stay with the company since it has the hight possible Average</t>
  </si>
  <si>
    <t>SELL</t>
  </si>
  <si>
    <t>KEEP</t>
  </si>
  <si>
    <t>PR=0.1</t>
  </si>
  <si>
    <t>PR=0.4</t>
  </si>
  <si>
    <t>PR=0.5</t>
  </si>
  <si>
    <t>ID</t>
  </si>
  <si>
    <t>Name</t>
  </si>
  <si>
    <t>Value</t>
  </si>
  <si>
    <t>Prob</t>
  </si>
  <si>
    <t>Pred</t>
  </si>
  <si>
    <t>Kind</t>
  </si>
  <si>
    <t>NS</t>
  </si>
  <si>
    <t>S1</t>
  </si>
  <si>
    <t>S2</t>
  </si>
  <si>
    <t>S3</t>
  </si>
  <si>
    <t>S4</t>
  </si>
  <si>
    <t>S5</t>
  </si>
  <si>
    <t>Row</t>
  </si>
  <si>
    <t>Col</t>
  </si>
  <si>
    <t>Mark</t>
  </si>
  <si>
    <t>TreePlan</t>
  </si>
  <si>
    <t>D</t>
  </si>
  <si>
    <t>T</t>
  </si>
  <si>
    <t>TreePlan Academic</t>
  </si>
  <si>
    <t>Keep Business</t>
  </si>
  <si>
    <t>E</t>
  </si>
  <si>
    <t>Favourable</t>
  </si>
  <si>
    <t>Unfavourable</t>
  </si>
  <si>
    <t>Neutral</t>
  </si>
  <si>
    <t>6. With the probabilites that ABC should keep the business because it produces the largest expected payoff.</t>
  </si>
  <si>
    <t>EVwPI</t>
  </si>
  <si>
    <t>PR</t>
  </si>
  <si>
    <t>EMV</t>
  </si>
  <si>
    <t>Cost of Perfect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</si>
</sst>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4">
    <xf numFmtId="0" fontId="0" fillId="0" borderId="0" xfId="0"/>
    <xf numFmtId="0" fontId="0" fillId="0" borderId="1" xfId="0" applyBorder="1"/>
    <xf numFmtId="44" fontId="0" fillId="0" borderId="2" xfId="1" applyFont="1" applyBorder="1"/>
    <xf numFmtId="0" fontId="0" fillId="0" borderId="3" xfId="0" applyBorder="1"/>
    <xf numFmtId="44" fontId="0" fillId="0" borderId="4" xfId="1" applyFont="1" applyBorder="1"/>
    <xf numFmtId="0" fontId="0" fillId="0" borderId="5" xfId="0" applyBorder="1"/>
    <xf numFmtId="44" fontId="0" fillId="0" borderId="6" xfId="1" applyFont="1" applyBorder="1"/>
    <xf numFmtId="44" fontId="0" fillId="0" borderId="7" xfId="1" applyFont="1" applyBorder="1"/>
    <xf numFmtId="0" fontId="0" fillId="0" borderId="7" xfId="0" applyBorder="1"/>
    <xf numFmtId="44" fontId="0" fillId="0" borderId="7" xfId="0" applyNumberFormat="1" applyBorder="1"/>
    <xf numFmtId="44" fontId="0" fillId="0" borderId="2" xfId="0" applyNumberFormat="1" applyBorder="1"/>
    <xf numFmtId="0" fontId="0" fillId="0" borderId="0" xfId="0" applyBorder="1"/>
    <xf numFmtId="44" fontId="0" fillId="0" borderId="0" xfId="0" applyNumberFormat="1" applyBorder="1"/>
    <xf numFmtId="44" fontId="0" fillId="0" borderId="4" xfId="0" applyNumberFormat="1" applyBorder="1"/>
    <xf numFmtId="0" fontId="0" fillId="0" borderId="8" xfId="0" applyBorder="1"/>
    <xf numFmtId="44" fontId="0" fillId="0" borderId="8" xfId="0" applyNumberFormat="1" applyBorder="1"/>
    <xf numFmtId="44" fontId="0" fillId="0" borderId="6" xfId="0" applyNumberFormat="1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3" fillId="0" borderId="9" xfId="0" applyFont="1" applyBorder="1"/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0" fillId="0" borderId="7" xfId="0" applyNumberFormat="1" applyFill="1" applyBorder="1" applyAlignment="1"/>
    <xf numFmtId="164" fontId="0" fillId="0" borderId="0" xfId="0" applyNumberFormat="1" applyFill="1" applyAlignment="1"/>
    <xf numFmtId="164" fontId="0" fillId="0" borderId="6" xfId="0" applyNumberFormat="1" applyFill="1" applyBorder="1" applyAlignment="1"/>
    <xf numFmtId="164" fontId="0" fillId="0" borderId="1" xfId="0" applyNumberFormat="1" applyFill="1" applyBorder="1" applyAlignment="1"/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Fill="1" applyBorder="1" applyAlignment="1"/>
    <xf numFmtId="164" fontId="0" fillId="0" borderId="13" xfId="0" applyNumberFormat="1" applyFill="1" applyBorder="1" applyAlignment="1"/>
    <xf numFmtId="164" fontId="0" fillId="0" borderId="14" xfId="0" applyNumberFormat="1" applyFill="1" applyBorder="1" applyAlignment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13" xfId="0" applyBorder="1"/>
    <xf numFmtId="164" fontId="0" fillId="0" borderId="26" xfId="0" applyNumberFormat="1" applyFill="1" applyBorder="1" applyAlignment="1"/>
    <xf numFmtId="0" fontId="0" fillId="0" borderId="16" xfId="0" applyBorder="1"/>
    <xf numFmtId="0" fontId="4" fillId="0" borderId="16" xfId="0" applyFont="1" applyBorder="1" applyAlignment="1">
      <alignment horizontal="center"/>
    </xf>
    <xf numFmtId="164" fontId="0" fillId="0" borderId="18" xfId="0" applyNumberFormat="1" applyFill="1" applyBorder="1" applyAlignment="1"/>
    <xf numFmtId="0" fontId="0" fillId="0" borderId="20" xfId="0" applyBorder="1"/>
    <xf numFmtId="0" fontId="0" fillId="0" borderId="28" xfId="0" applyBorder="1"/>
    <xf numFmtId="164" fontId="0" fillId="0" borderId="30" xfId="0" applyNumberFormat="1" applyFill="1" applyBorder="1" applyAlignment="1"/>
    <xf numFmtId="0" fontId="3" fillId="0" borderId="0" xfId="0" applyFont="1" applyBorder="1"/>
    <xf numFmtId="0" fontId="0" fillId="0" borderId="26" xfId="0" applyBorder="1"/>
    <xf numFmtId="44" fontId="0" fillId="0" borderId="20" xfId="0" applyNumberFormat="1" applyBorder="1"/>
    <xf numFmtId="0" fontId="0" fillId="2" borderId="26" xfId="0" applyFill="1" applyBorder="1"/>
    <xf numFmtId="0" fontId="0" fillId="0" borderId="22" xfId="0" applyBorder="1"/>
    <xf numFmtId="0" fontId="0" fillId="0" borderId="21" xfId="0" applyBorder="1"/>
    <xf numFmtId="44" fontId="0" fillId="0" borderId="22" xfId="1" applyFont="1" applyBorder="1"/>
    <xf numFmtId="0" fontId="0" fillId="2" borderId="13" xfId="0" applyFill="1" applyBorder="1"/>
    <xf numFmtId="44" fontId="0" fillId="0" borderId="18" xfId="1" applyFont="1" applyBorder="1"/>
    <xf numFmtId="44" fontId="0" fillId="0" borderId="0" xfId="0" applyNumberFormat="1" applyFill="1" applyBorder="1"/>
    <xf numFmtId="0" fontId="0" fillId="2" borderId="19" xfId="0" applyFill="1" applyBorder="1"/>
    <xf numFmtId="0" fontId="0" fillId="0" borderId="31" xfId="0" applyBorder="1"/>
    <xf numFmtId="0" fontId="5" fillId="0" borderId="24" xfId="0" applyFont="1" applyBorder="1"/>
    <xf numFmtId="164" fontId="6" fillId="0" borderId="8" xfId="0" applyNumberFormat="1" applyFont="1" applyFill="1" applyBorder="1" applyAlignment="1"/>
    <xf numFmtId="164" fontId="0" fillId="0" borderId="34" xfId="0" applyNumberFormat="1" applyBorder="1"/>
    <xf numFmtId="164" fontId="0" fillId="0" borderId="35" xfId="0" applyNumberFormat="1" applyBorder="1"/>
    <xf numFmtId="0" fontId="0" fillId="0" borderId="36" xfId="0" applyBorder="1" applyAlignment="1">
      <alignment horizontal="center"/>
    </xf>
    <xf numFmtId="164" fontId="0" fillId="0" borderId="36" xfId="0" applyNumberFormat="1" applyFill="1" applyBorder="1" applyAlignment="1"/>
    <xf numFmtId="164" fontId="0" fillId="0" borderId="37" xfId="0" applyNumberFormat="1" applyFill="1" applyBorder="1" applyAlignment="1"/>
    <xf numFmtId="164" fontId="0" fillId="0" borderId="38" xfId="0" applyNumberFormat="1" applyFill="1" applyBorder="1" applyAlignment="1"/>
    <xf numFmtId="9" fontId="2" fillId="3" borderId="0" xfId="2" applyFont="1" applyFill="1"/>
    <xf numFmtId="0" fontId="3" fillId="0" borderId="20" xfId="0" applyFont="1" applyFill="1" applyBorder="1" applyAlignment="1">
      <alignment horizontal="center"/>
    </xf>
    <xf numFmtId="0" fontId="0" fillId="0" borderId="33" xfId="0" applyBorder="1"/>
    <xf numFmtId="0" fontId="0" fillId="0" borderId="15" xfId="0" applyBorder="1"/>
    <xf numFmtId="0" fontId="0" fillId="0" borderId="40" xfId="0" applyBorder="1"/>
    <xf numFmtId="0" fontId="0" fillId="0" borderId="41" xfId="0" applyBorder="1"/>
    <xf numFmtId="164" fontId="0" fillId="0" borderId="42" xfId="0" applyNumberFormat="1" applyBorder="1"/>
    <xf numFmtId="0" fontId="0" fillId="0" borderId="30" xfId="0" applyBorder="1"/>
    <xf numFmtId="164" fontId="0" fillId="0" borderId="16" xfId="0" applyNumberFormat="1" applyBorder="1"/>
    <xf numFmtId="164" fontId="6" fillId="0" borderId="24" xfId="0" applyNumberFormat="1" applyFont="1" applyFill="1" applyBorder="1" applyAlignment="1"/>
    <xf numFmtId="164" fontId="0" fillId="0" borderId="45" xfId="0" applyNumberFormat="1" applyFill="1" applyBorder="1" applyAlignment="1"/>
    <xf numFmtId="164" fontId="6" fillId="0" borderId="3" xfId="0" applyNumberFormat="1" applyFont="1" applyFill="1" applyBorder="1" applyAlignment="1"/>
    <xf numFmtId="0" fontId="4" fillId="0" borderId="36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164" fontId="0" fillId="0" borderId="16" xfId="0" applyNumberFormat="1" applyFill="1" applyBorder="1" applyAlignment="1"/>
    <xf numFmtId="164" fontId="0" fillId="0" borderId="23" xfId="0" applyNumberFormat="1" applyFill="1" applyBorder="1" applyAlignment="1"/>
    <xf numFmtId="164" fontId="0" fillId="0" borderId="47" xfId="0" applyNumberFormat="1" applyFill="1" applyBorder="1" applyAlignment="1"/>
    <xf numFmtId="164" fontId="0" fillId="0" borderId="28" xfId="0" applyNumberFormat="1" applyBorder="1"/>
    <xf numFmtId="164" fontId="0" fillId="0" borderId="25" xfId="0" applyNumberFormat="1" applyFill="1" applyBorder="1" applyAlignment="1"/>
    <xf numFmtId="164" fontId="0" fillId="0" borderId="44" xfId="0" applyNumberFormat="1" applyFill="1" applyBorder="1" applyAlignment="1"/>
    <xf numFmtId="164" fontId="6" fillId="0" borderId="25" xfId="0" applyNumberFormat="1" applyFont="1" applyFill="1" applyBorder="1" applyAlignment="1"/>
    <xf numFmtId="164" fontId="0" fillId="0" borderId="17" xfId="0" applyNumberFormat="1" applyBorder="1"/>
    <xf numFmtId="164" fontId="0" fillId="0" borderId="47" xfId="0" applyNumberFormat="1" applyBorder="1"/>
    <xf numFmtId="164" fontId="0" fillId="0" borderId="35" xfId="0" applyNumberFormat="1" applyFill="1" applyBorder="1" applyAlignment="1"/>
    <xf numFmtId="0" fontId="4" fillId="0" borderId="42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3" fillId="0" borderId="47" xfId="0" applyFont="1" applyBorder="1"/>
    <xf numFmtId="44" fontId="0" fillId="0" borderId="16" xfId="1" applyFont="1" applyBorder="1"/>
    <xf numFmtId="44" fontId="0" fillId="0" borderId="30" xfId="1" applyFont="1" applyFill="1" applyBorder="1" applyAlignment="1"/>
    <xf numFmtId="44" fontId="0" fillId="0" borderId="16" xfId="1" applyFont="1" applyFill="1" applyBorder="1" applyAlignment="1"/>
    <xf numFmtId="44" fontId="0" fillId="0" borderId="47" xfId="1" applyFont="1" applyBorder="1"/>
    <xf numFmtId="164" fontId="0" fillId="0" borderId="0" xfId="0" applyNumberFormat="1" applyBorder="1"/>
    <xf numFmtId="0" fontId="0" fillId="0" borderId="26" xfId="0" applyBorder="1" applyAlignment="1">
      <alignment horizontal="center"/>
    </xf>
    <xf numFmtId="164" fontId="0" fillId="0" borderId="43" xfId="0" applyNumberFormat="1" applyFill="1" applyBorder="1" applyAlignment="1"/>
    <xf numFmtId="164" fontId="0" fillId="0" borderId="42" xfId="0" applyNumberFormat="1" applyFill="1" applyBorder="1" applyAlignment="1"/>
    <xf numFmtId="164" fontId="6" fillId="0" borderId="43" xfId="0" applyNumberFormat="1" applyFont="1" applyFill="1" applyBorder="1" applyAlignment="1"/>
    <xf numFmtId="0" fontId="4" fillId="0" borderId="41" xfId="0" applyFont="1" applyBorder="1" applyAlignment="1">
      <alignment horizontal="center"/>
    </xf>
    <xf numFmtId="164" fontId="6" fillId="0" borderId="27" xfId="0" applyNumberFormat="1" applyFont="1" applyFill="1" applyBorder="1" applyAlignment="1"/>
    <xf numFmtId="164" fontId="6" fillId="0" borderId="46" xfId="0" applyNumberFormat="1" applyFont="1" applyFill="1" applyBorder="1" applyAlignment="1"/>
    <xf numFmtId="0" fontId="0" fillId="2" borderId="39" xfId="0" applyFill="1" applyBorder="1"/>
    <xf numFmtId="0" fontId="0" fillId="2" borderId="28" xfId="0" applyFill="1" applyBorder="1"/>
    <xf numFmtId="0" fontId="3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5" fillId="0" borderId="0" xfId="0" applyFont="1"/>
    <xf numFmtId="0" fontId="0" fillId="0" borderId="0" xfId="0" applyProtection="1">
      <protection locked="0"/>
    </xf>
    <xf numFmtId="44" fontId="0" fillId="0" borderId="0" xfId="1" applyFont="1"/>
    <xf numFmtId="1" fontId="0" fillId="0" borderId="0" xfId="1" applyNumberFormat="1" applyFont="1"/>
    <xf numFmtId="164" fontId="0" fillId="0" borderId="29" xfId="0" applyNumberFormat="1" applyFill="1" applyBorder="1" applyAlignment="1"/>
    <xf numFmtId="0" fontId="3" fillId="0" borderId="17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0" fillId="0" borderId="0" xfId="0" applyFill="1" applyBorder="1"/>
    <xf numFmtId="44" fontId="0" fillId="0" borderId="0" xfId="0" applyNumberForma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16</xdr:row>
      <xdr:rowOff>0</xdr:rowOff>
    </xdr:from>
    <xdr:to>
      <xdr:col>6</xdr:col>
      <xdr:colOff>152400</xdr:colOff>
      <xdr:row>16</xdr:row>
      <xdr:rowOff>152400</xdr:rowOff>
    </xdr:to>
    <xdr:sp macro="" textlink="">
      <xdr:nvSpPr>
        <xdr:cNvPr id="1055" name="Oval 31"/>
        <xdr:cNvSpPr>
          <a:spLocks noChangeArrowheads="1"/>
        </xdr:cNvSpPr>
      </xdr:nvSpPr>
      <xdr:spPr bwMode="auto">
        <a:xfrm>
          <a:off x="3190875" y="3200400"/>
          <a:ext cx="152400" cy="1524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/>
        </a:solidFill>
        <a:ln w="12700">
          <a:solidFill>
            <a:srgbClr val="000000"/>
          </a:solidFill>
          <a:prstDash val="solid"/>
          <a:round/>
          <a:headEnd/>
          <a:tailEnd type="none" w="med" len="med"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4</xdr:col>
      <xdr:colOff>0</xdr:colOff>
      <xdr:row>16</xdr:row>
      <xdr:rowOff>76200</xdr:rowOff>
    </xdr:from>
    <xdr:to>
      <xdr:col>6</xdr:col>
      <xdr:colOff>0</xdr:colOff>
      <xdr:row>16</xdr:row>
      <xdr:rowOff>76200</xdr:rowOff>
    </xdr:to>
    <xdr:sp macro="" textlink="">
      <xdr:nvSpPr>
        <xdr:cNvPr id="1056" name="Line 32"/>
        <xdr:cNvSpPr>
          <a:spLocks noChangeShapeType="1"/>
        </xdr:cNvSpPr>
      </xdr:nvSpPr>
      <xdr:spPr bwMode="auto">
        <a:xfrm>
          <a:off x="1819275" y="3276600"/>
          <a:ext cx="13716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152400</xdr:colOff>
      <xdr:row>16</xdr:row>
      <xdr:rowOff>76200</xdr:rowOff>
    </xdr:from>
    <xdr:to>
      <xdr:col>4</xdr:col>
      <xdr:colOff>0</xdr:colOff>
      <xdr:row>21</xdr:row>
      <xdr:rowOff>76200</xdr:rowOff>
    </xdr:to>
    <xdr:sp macro="" textlink="">
      <xdr:nvSpPr>
        <xdr:cNvPr id="1057" name="Line 33"/>
        <xdr:cNvSpPr>
          <a:spLocks noChangeShapeType="1"/>
        </xdr:cNvSpPr>
      </xdr:nvSpPr>
      <xdr:spPr bwMode="auto">
        <a:xfrm flipV="1">
          <a:off x="1524000" y="3276600"/>
          <a:ext cx="295275" cy="1000125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152400</xdr:rowOff>
    </xdr:to>
    <xdr:sp macro="" textlink="">
      <xdr:nvSpPr>
        <xdr:cNvPr id="1058" name="Line 34"/>
        <xdr:cNvSpPr>
          <a:spLocks noChangeShapeType="1"/>
        </xdr:cNvSpPr>
      </xdr:nvSpPr>
      <xdr:spPr bwMode="auto">
        <a:xfrm>
          <a:off x="3190875" y="5200650"/>
          <a:ext cx="0" cy="15240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152400</xdr:colOff>
      <xdr:row>26</xdr:row>
      <xdr:rowOff>76200</xdr:rowOff>
    </xdr:from>
    <xdr:to>
      <xdr:col>10</xdr:col>
      <xdr:colOff>0</xdr:colOff>
      <xdr:row>26</xdr:row>
      <xdr:rowOff>76200</xdr:rowOff>
    </xdr:to>
    <xdr:sp macro="" textlink="">
      <xdr:nvSpPr>
        <xdr:cNvPr id="1059" name="Line 35"/>
        <xdr:cNvSpPr>
          <a:spLocks noChangeShapeType="1"/>
        </xdr:cNvSpPr>
      </xdr:nvSpPr>
      <xdr:spPr bwMode="auto">
        <a:xfrm>
          <a:off x="3343275" y="5276850"/>
          <a:ext cx="1666875" cy="0"/>
        </a:xfrm>
        <a:prstGeom prst="line">
          <a:avLst/>
        </a:prstGeom>
        <a:noFill/>
        <a:ln w="0">
          <a:solidFill>
            <a:srgbClr val="000000"/>
          </a:solidFill>
          <a:prstDash val="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26</xdr:row>
      <xdr:rowOff>76200</xdr:rowOff>
    </xdr:from>
    <xdr:to>
      <xdr:col>6</xdr:col>
      <xdr:colOff>0</xdr:colOff>
      <xdr:row>26</xdr:row>
      <xdr:rowOff>76200</xdr:rowOff>
    </xdr:to>
    <xdr:sp macro="" textlink="">
      <xdr:nvSpPr>
        <xdr:cNvPr id="1060" name="Line 36"/>
        <xdr:cNvSpPr>
          <a:spLocks noChangeShapeType="1"/>
        </xdr:cNvSpPr>
      </xdr:nvSpPr>
      <xdr:spPr bwMode="auto">
        <a:xfrm>
          <a:off x="1819275" y="5276850"/>
          <a:ext cx="13716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152400</xdr:colOff>
      <xdr:row>21</xdr:row>
      <xdr:rowOff>76200</xdr:rowOff>
    </xdr:from>
    <xdr:to>
      <xdr:col>4</xdr:col>
      <xdr:colOff>0</xdr:colOff>
      <xdr:row>26</xdr:row>
      <xdr:rowOff>76200</xdr:rowOff>
    </xdr:to>
    <xdr:sp macro="" textlink="">
      <xdr:nvSpPr>
        <xdr:cNvPr id="1061" name="Line 37"/>
        <xdr:cNvSpPr>
          <a:spLocks noChangeShapeType="1"/>
        </xdr:cNvSpPr>
      </xdr:nvSpPr>
      <xdr:spPr bwMode="auto">
        <a:xfrm>
          <a:off x="1524000" y="4276725"/>
          <a:ext cx="295275" cy="1000125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152400</xdr:rowOff>
    </xdr:to>
    <xdr:sp macro="" textlink="">
      <xdr:nvSpPr>
        <xdr:cNvPr id="1062" name="Line 38"/>
        <xdr:cNvSpPr>
          <a:spLocks noChangeShapeType="1"/>
        </xdr:cNvSpPr>
      </xdr:nvSpPr>
      <xdr:spPr bwMode="auto">
        <a:xfrm>
          <a:off x="5010150" y="2200275"/>
          <a:ext cx="0" cy="15240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0</xdr:colOff>
      <xdr:row>11</xdr:row>
      <xdr:rowOff>76200</xdr:rowOff>
    </xdr:from>
    <xdr:to>
      <xdr:col>10</xdr:col>
      <xdr:colOff>0</xdr:colOff>
      <xdr:row>11</xdr:row>
      <xdr:rowOff>76200</xdr:rowOff>
    </xdr:to>
    <xdr:sp macro="" textlink="">
      <xdr:nvSpPr>
        <xdr:cNvPr id="1063" name="Line 39"/>
        <xdr:cNvSpPr>
          <a:spLocks noChangeShapeType="1"/>
        </xdr:cNvSpPr>
      </xdr:nvSpPr>
      <xdr:spPr bwMode="auto">
        <a:xfrm>
          <a:off x="3638550" y="2276475"/>
          <a:ext cx="13716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152400</xdr:colOff>
      <xdr:row>11</xdr:row>
      <xdr:rowOff>76200</xdr:rowOff>
    </xdr:from>
    <xdr:to>
      <xdr:col>8</xdr:col>
      <xdr:colOff>0</xdr:colOff>
      <xdr:row>16</xdr:row>
      <xdr:rowOff>76200</xdr:rowOff>
    </xdr:to>
    <xdr:sp macro="" textlink="">
      <xdr:nvSpPr>
        <xdr:cNvPr id="1064" name="Line 40"/>
        <xdr:cNvSpPr>
          <a:spLocks noChangeShapeType="1"/>
        </xdr:cNvSpPr>
      </xdr:nvSpPr>
      <xdr:spPr bwMode="auto">
        <a:xfrm flipV="1">
          <a:off x="3343275" y="2276475"/>
          <a:ext cx="295275" cy="1000125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0</xdr:colOff>
      <xdr:row>16</xdr:row>
      <xdr:rowOff>152400</xdr:rowOff>
    </xdr:to>
    <xdr:sp macro="" textlink="">
      <xdr:nvSpPr>
        <xdr:cNvPr id="1065" name="Line 41"/>
        <xdr:cNvSpPr>
          <a:spLocks noChangeShapeType="1"/>
        </xdr:cNvSpPr>
      </xdr:nvSpPr>
      <xdr:spPr bwMode="auto">
        <a:xfrm>
          <a:off x="5010150" y="3200400"/>
          <a:ext cx="0" cy="15240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0</xdr:colOff>
      <xdr:row>16</xdr:row>
      <xdr:rowOff>76200</xdr:rowOff>
    </xdr:from>
    <xdr:to>
      <xdr:col>10</xdr:col>
      <xdr:colOff>0</xdr:colOff>
      <xdr:row>16</xdr:row>
      <xdr:rowOff>76200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3638550" y="3276600"/>
          <a:ext cx="13716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152400</xdr:colOff>
      <xdr:row>16</xdr:row>
      <xdr:rowOff>76200</xdr:rowOff>
    </xdr:from>
    <xdr:to>
      <xdr:col>8</xdr:col>
      <xdr:colOff>0</xdr:colOff>
      <xdr:row>16</xdr:row>
      <xdr:rowOff>76200</xdr:rowOff>
    </xdr:to>
    <xdr:sp macro="" textlink="">
      <xdr:nvSpPr>
        <xdr:cNvPr id="1067" name="Line 43"/>
        <xdr:cNvSpPr>
          <a:spLocks noChangeShapeType="1"/>
        </xdr:cNvSpPr>
      </xdr:nvSpPr>
      <xdr:spPr bwMode="auto">
        <a:xfrm>
          <a:off x="3343275" y="3276600"/>
          <a:ext cx="295275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21</xdr:row>
      <xdr:rowOff>0</xdr:rowOff>
    </xdr:from>
    <xdr:to>
      <xdr:col>10</xdr:col>
      <xdr:colOff>0</xdr:colOff>
      <xdr:row>21</xdr:row>
      <xdr:rowOff>152400</xdr:rowOff>
    </xdr:to>
    <xdr:sp macro="" textlink="">
      <xdr:nvSpPr>
        <xdr:cNvPr id="1068" name="Line 44"/>
        <xdr:cNvSpPr>
          <a:spLocks noChangeShapeType="1"/>
        </xdr:cNvSpPr>
      </xdr:nvSpPr>
      <xdr:spPr bwMode="auto">
        <a:xfrm>
          <a:off x="5010150" y="4200525"/>
          <a:ext cx="0" cy="15240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0</xdr:colOff>
      <xdr:row>21</xdr:row>
      <xdr:rowOff>76200</xdr:rowOff>
    </xdr:from>
    <xdr:to>
      <xdr:col>10</xdr:col>
      <xdr:colOff>0</xdr:colOff>
      <xdr:row>21</xdr:row>
      <xdr:rowOff>76200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>
          <a:off x="3638550" y="4276725"/>
          <a:ext cx="13716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152400</xdr:colOff>
      <xdr:row>16</xdr:row>
      <xdr:rowOff>76200</xdr:rowOff>
    </xdr:from>
    <xdr:to>
      <xdr:col>8</xdr:col>
      <xdr:colOff>0</xdr:colOff>
      <xdr:row>21</xdr:row>
      <xdr:rowOff>76200</xdr:rowOff>
    </xdr:to>
    <xdr:sp macro="" textlink="">
      <xdr:nvSpPr>
        <xdr:cNvPr id="1070" name="Line 46"/>
        <xdr:cNvSpPr>
          <a:spLocks noChangeShapeType="1"/>
        </xdr:cNvSpPr>
      </xdr:nvSpPr>
      <xdr:spPr bwMode="auto">
        <a:xfrm>
          <a:off x="3343275" y="3276600"/>
          <a:ext cx="295275" cy="1000125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152400</xdr:colOff>
      <xdr:row>21</xdr:row>
      <xdr:rowOff>152400</xdr:rowOff>
    </xdr:to>
    <xdr:sp macro="" textlink="">
      <xdr:nvSpPr>
        <xdr:cNvPr id="1071" name="Rectangle 47"/>
        <xdr:cNvSpPr>
          <a:spLocks noChangeArrowheads="1"/>
        </xdr:cNvSpPr>
      </xdr:nvSpPr>
      <xdr:spPr bwMode="auto">
        <a:xfrm>
          <a:off x="1371600" y="4200525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64"/>
        </a:solidFill>
        <a:ln w="12700">
          <a:solidFill>
            <a:srgbClr val="000000"/>
          </a:solidFill>
          <a:prstDash val="solid"/>
          <a:miter lim="800000"/>
          <a:headEnd/>
          <a:tailEnd type="none" w="med" len="med"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21</xdr:row>
      <xdr:rowOff>76200</xdr:rowOff>
    </xdr:from>
    <xdr:to>
      <xdr:col>2</xdr:col>
      <xdr:colOff>0</xdr:colOff>
      <xdr:row>21</xdr:row>
      <xdr:rowOff>76200</xdr:rowOff>
    </xdr:to>
    <xdr:sp macro="" textlink="">
      <xdr:nvSpPr>
        <xdr:cNvPr id="1072" name="Line 48"/>
        <xdr:cNvSpPr>
          <a:spLocks noChangeShapeType="1"/>
        </xdr:cNvSpPr>
      </xdr:nvSpPr>
      <xdr:spPr bwMode="auto">
        <a:xfrm>
          <a:off x="685800" y="4276725"/>
          <a:ext cx="685800" cy="0"/>
        </a:xfrm>
        <a:prstGeom prst="line">
          <a:avLst/>
        </a:prstGeom>
        <a:noFill/>
        <a:ln w="12700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workbookViewId="0">
      <selection activeCell="M2" sqref="M2"/>
    </sheetView>
  </sheetViews>
  <sheetFormatPr defaultColWidth="11" defaultRowHeight="15.75" x14ac:dyDescent="0.25"/>
  <cols>
    <col min="1" max="1" width="19.5" customWidth="1"/>
    <col min="2" max="2" width="13" bestFit="1" customWidth="1"/>
    <col min="4" max="4" width="12" bestFit="1" customWidth="1"/>
    <col min="5" max="7" width="13" bestFit="1" customWidth="1"/>
    <col min="13" max="13" width="14" customWidth="1"/>
  </cols>
  <sheetData>
    <row r="1" spans="1:13" ht="16.5" thickBot="1" x14ac:dyDescent="0.3">
      <c r="A1" t="s">
        <v>7</v>
      </c>
      <c r="M1" t="s">
        <v>13</v>
      </c>
    </row>
    <row r="2" spans="1:13" x14ac:dyDescent="0.25">
      <c r="A2" s="1" t="s">
        <v>8</v>
      </c>
      <c r="B2" s="2">
        <v>95</v>
      </c>
      <c r="M2" s="70">
        <v>1.5657211850440701E-2</v>
      </c>
    </row>
    <row r="3" spans="1:13" x14ac:dyDescent="0.25">
      <c r="A3" s="3" t="s">
        <v>9</v>
      </c>
      <c r="B3" s="4">
        <v>-11200</v>
      </c>
    </row>
    <row r="4" spans="1:13" ht="16.5" thickBot="1" x14ac:dyDescent="0.3">
      <c r="A4" s="5" t="s">
        <v>10</v>
      </c>
      <c r="B4" s="6">
        <v>-180000</v>
      </c>
    </row>
    <row r="6" spans="1:13" ht="16.5" thickBot="1" x14ac:dyDescent="0.3">
      <c r="A6" t="s">
        <v>11</v>
      </c>
      <c r="B6" t="s">
        <v>12</v>
      </c>
      <c r="C6" t="s">
        <v>14</v>
      </c>
      <c r="D6" t="s">
        <v>15</v>
      </c>
      <c r="E6" t="s">
        <v>16</v>
      </c>
      <c r="F6" t="s">
        <v>17</v>
      </c>
      <c r="G6" t="s">
        <v>18</v>
      </c>
    </row>
    <row r="7" spans="1:13" x14ac:dyDescent="0.25">
      <c r="A7" s="1">
        <v>0</v>
      </c>
      <c r="B7" s="7">
        <v>400</v>
      </c>
      <c r="C7" s="8">
        <f>(B7*$B$2)</f>
        <v>38000</v>
      </c>
      <c r="D7" s="9">
        <f>B3</f>
        <v>-11200</v>
      </c>
      <c r="E7" s="9">
        <f>(B4)</f>
        <v>-180000</v>
      </c>
      <c r="F7" s="9">
        <f>($E$7+$D$7)</f>
        <v>-191200</v>
      </c>
      <c r="G7" s="10">
        <f>($F$7+C7)</f>
        <v>-153200</v>
      </c>
    </row>
    <row r="8" spans="1:13" x14ac:dyDescent="0.25">
      <c r="A8" s="3">
        <v>1</v>
      </c>
      <c r="B8" s="11">
        <f>B7*(1+$M$2)</f>
        <v>406.26288474017633</v>
      </c>
      <c r="C8" s="11">
        <f t="shared" ref="C8:C71" si="0">(B8*$B$2)</f>
        <v>38594.974050316749</v>
      </c>
      <c r="D8" s="11"/>
      <c r="E8" s="11"/>
      <c r="F8" s="12">
        <f t="shared" ref="F8:F71" si="1">($E$7+$D$7)</f>
        <v>-191200</v>
      </c>
      <c r="G8" s="13">
        <f t="shared" ref="G8:G71" si="2">($F$7+C8)</f>
        <v>-152605.02594968324</v>
      </c>
    </row>
    <row r="9" spans="1:13" x14ac:dyDescent="0.25">
      <c r="A9" s="3">
        <v>2</v>
      </c>
      <c r="B9" s="11">
        <f t="shared" ref="B9:B72" si="3">B8*(1+$M$2)</f>
        <v>412.62382879352447</v>
      </c>
      <c r="C9" s="11">
        <f t="shared" si="0"/>
        <v>39199.263735384826</v>
      </c>
      <c r="D9" s="11"/>
      <c r="E9" s="11"/>
      <c r="F9" s="12">
        <f t="shared" si="1"/>
        <v>-191200</v>
      </c>
      <c r="G9" s="13">
        <f t="shared" si="2"/>
        <v>-152000.73626461517</v>
      </c>
    </row>
    <row r="10" spans="1:13" x14ac:dyDescent="0.25">
      <c r="A10" s="3">
        <v>3</v>
      </c>
      <c r="B10" s="11">
        <f t="shared" si="3"/>
        <v>419.08436749548468</v>
      </c>
      <c r="C10" s="11">
        <f t="shared" si="0"/>
        <v>39813.014912071048</v>
      </c>
      <c r="D10" s="11"/>
      <c r="E10" s="11"/>
      <c r="F10" s="12">
        <f t="shared" si="1"/>
        <v>-191200</v>
      </c>
      <c r="G10" s="13">
        <f t="shared" si="2"/>
        <v>-151386.98508792894</v>
      </c>
    </row>
    <row r="11" spans="1:13" x14ac:dyDescent="0.25">
      <c r="A11" s="3">
        <v>4</v>
      </c>
      <c r="B11" s="11">
        <f t="shared" si="3"/>
        <v>425.64606022056944</v>
      </c>
      <c r="C11" s="11">
        <f t="shared" si="0"/>
        <v>40436.3757209541</v>
      </c>
      <c r="D11" s="11"/>
      <c r="E11" s="11"/>
      <c r="F11" s="12">
        <f t="shared" si="1"/>
        <v>-191200</v>
      </c>
      <c r="G11" s="13">
        <f t="shared" si="2"/>
        <v>-150763.62427904591</v>
      </c>
    </row>
    <row r="12" spans="1:13" x14ac:dyDescent="0.25">
      <c r="A12" s="3">
        <v>5</v>
      </c>
      <c r="B12" s="11">
        <f t="shared" si="3"/>
        <v>432.31049075874836</v>
      </c>
      <c r="C12" s="11">
        <f t="shared" si="0"/>
        <v>41069.496622081097</v>
      </c>
      <c r="D12" s="11"/>
      <c r="E12" s="11"/>
      <c r="F12" s="12">
        <f t="shared" si="1"/>
        <v>-191200</v>
      </c>
      <c r="G12" s="13">
        <f t="shared" si="2"/>
        <v>-150130.50337791891</v>
      </c>
    </row>
    <row r="13" spans="1:13" x14ac:dyDescent="0.25">
      <c r="A13" s="3">
        <v>6</v>
      </c>
      <c r="B13" s="11">
        <f t="shared" si="3"/>
        <v>439.0792676977261</v>
      </c>
      <c r="C13" s="11">
        <f t="shared" si="0"/>
        <v>41712.53043128398</v>
      </c>
      <c r="D13" s="11"/>
      <c r="E13" s="11"/>
      <c r="F13" s="12">
        <f t="shared" si="1"/>
        <v>-191200</v>
      </c>
      <c r="G13" s="13">
        <f t="shared" si="2"/>
        <v>-149487.46956871601</v>
      </c>
    </row>
    <row r="14" spans="1:13" x14ac:dyDescent="0.25">
      <c r="A14" s="3">
        <v>7</v>
      </c>
      <c r="B14" s="11">
        <f t="shared" si="3"/>
        <v>445.95402481120578</v>
      </c>
      <c r="C14" s="11">
        <f t="shared" si="0"/>
        <v>42365.632357064547</v>
      </c>
      <c r="D14" s="11"/>
      <c r="E14" s="11"/>
      <c r="F14" s="12">
        <f t="shared" si="1"/>
        <v>-191200</v>
      </c>
      <c r="G14" s="13">
        <f t="shared" si="2"/>
        <v>-148834.36764293545</v>
      </c>
    </row>
    <row r="15" spans="1:13" x14ac:dyDescent="0.25">
      <c r="A15" s="3">
        <v>8</v>
      </c>
      <c r="B15" s="11">
        <f t="shared" si="3"/>
        <v>452.93642145323156</v>
      </c>
      <c r="C15" s="11">
        <f t="shared" si="0"/>
        <v>43028.960038056997</v>
      </c>
      <c r="D15" s="11"/>
      <c r="E15" s="11"/>
      <c r="F15" s="12">
        <f t="shared" si="1"/>
        <v>-191200</v>
      </c>
      <c r="G15" s="13">
        <f t="shared" si="2"/>
        <v>-148171.039961943</v>
      </c>
    </row>
    <row r="16" spans="1:13" x14ac:dyDescent="0.25">
      <c r="A16" s="3">
        <v>9</v>
      </c>
      <c r="B16" s="11">
        <f t="shared" si="3"/>
        <v>460.02814295870536</v>
      </c>
      <c r="C16" s="11">
        <f t="shared" si="0"/>
        <v>43702.673581077011</v>
      </c>
      <c r="D16" s="11"/>
      <c r="E16" s="11"/>
      <c r="F16" s="12">
        <f t="shared" si="1"/>
        <v>-191200</v>
      </c>
      <c r="G16" s="13">
        <f t="shared" si="2"/>
        <v>-147497.32641892298</v>
      </c>
    </row>
    <row r="17" spans="1:7" x14ac:dyDescent="0.25">
      <c r="A17" s="3">
        <v>10</v>
      </c>
      <c r="B17" s="11">
        <f t="shared" si="3"/>
        <v>467.23090105017468</v>
      </c>
      <c r="C17" s="11">
        <f t="shared" si="0"/>
        <v>44386.935599766592</v>
      </c>
      <c r="D17" s="11"/>
      <c r="E17" s="11"/>
      <c r="F17" s="12">
        <f t="shared" si="1"/>
        <v>-191200</v>
      </c>
      <c r="G17" s="13">
        <f t="shared" si="2"/>
        <v>-146813.06440023342</v>
      </c>
    </row>
    <row r="18" spans="1:7" x14ac:dyDescent="0.25">
      <c r="A18" s="3">
        <v>11</v>
      </c>
      <c r="B18" s="11">
        <f t="shared" si="3"/>
        <v>474.54643425098959</v>
      </c>
      <c r="C18" s="11">
        <f t="shared" si="0"/>
        <v>45081.911253844009</v>
      </c>
      <c r="D18" s="11"/>
      <c r="E18" s="11"/>
      <c r="F18" s="12">
        <f t="shared" si="1"/>
        <v>-191200</v>
      </c>
      <c r="G18" s="13">
        <f t="shared" si="2"/>
        <v>-146118.08874615599</v>
      </c>
    </row>
    <row r="19" spans="1:7" x14ac:dyDescent="0.25">
      <c r="A19" s="3">
        <v>12</v>
      </c>
      <c r="B19" s="11">
        <f t="shared" si="3"/>
        <v>481.97650830492859</v>
      </c>
      <c r="C19" s="11">
        <f t="shared" si="0"/>
        <v>45787.768288968218</v>
      </c>
      <c r="D19" s="11"/>
      <c r="E19" s="11"/>
      <c r="F19" s="12">
        <f t="shared" si="1"/>
        <v>-191200</v>
      </c>
      <c r="G19" s="13">
        <f t="shared" si="2"/>
        <v>-145412.23171103178</v>
      </c>
    </row>
    <row r="20" spans="1:7" x14ac:dyDescent="0.25">
      <c r="A20" s="3">
        <v>13</v>
      </c>
      <c r="B20" s="11">
        <f t="shared" si="3"/>
        <v>489.52291660239456</v>
      </c>
      <c r="C20" s="11">
        <f t="shared" si="0"/>
        <v>46504.677077227483</v>
      </c>
      <c r="D20" s="11"/>
      <c r="E20" s="11"/>
      <c r="F20" s="12">
        <f t="shared" si="1"/>
        <v>-191200</v>
      </c>
      <c r="G20" s="13">
        <f t="shared" si="2"/>
        <v>-144695.32292277252</v>
      </c>
    </row>
    <row r="21" spans="1:7" x14ac:dyDescent="0.25">
      <c r="A21" s="3">
        <v>14</v>
      </c>
      <c r="B21" s="11">
        <f t="shared" si="3"/>
        <v>497.18748061328392</v>
      </c>
      <c r="C21" s="11">
        <f t="shared" si="0"/>
        <v>47232.810658261973</v>
      </c>
      <c r="D21" s="11"/>
      <c r="E21" s="11"/>
      <c r="F21" s="12">
        <f t="shared" si="1"/>
        <v>-191200</v>
      </c>
      <c r="G21" s="13">
        <f t="shared" si="2"/>
        <v>-143967.18934173803</v>
      </c>
    </row>
    <row r="22" spans="1:7" x14ac:dyDescent="0.25">
      <c r="A22" s="3">
        <v>15</v>
      </c>
      <c r="B22" s="11">
        <f t="shared" si="3"/>
        <v>504.97205032663305</v>
      </c>
      <c r="C22" s="11">
        <f t="shared" si="0"/>
        <v>47972.344781030137</v>
      </c>
      <c r="D22" s="11"/>
      <c r="E22" s="11"/>
      <c r="F22" s="12">
        <f t="shared" si="1"/>
        <v>-191200</v>
      </c>
      <c r="G22" s="13">
        <f t="shared" si="2"/>
        <v>-143227.65521896986</v>
      </c>
    </row>
    <row r="23" spans="1:7" x14ac:dyDescent="0.25">
      <c r="A23" s="3">
        <v>16</v>
      </c>
      <c r="B23" s="11">
        <f t="shared" si="3"/>
        <v>512.87850469714863</v>
      </c>
      <c r="C23" s="11">
        <f t="shared" si="0"/>
        <v>48723.457946229122</v>
      </c>
      <c r="D23" s="11"/>
      <c r="E23" s="11"/>
      <c r="F23" s="12">
        <f t="shared" si="1"/>
        <v>-191200</v>
      </c>
      <c r="G23" s="13">
        <f t="shared" si="2"/>
        <v>-142476.54205377089</v>
      </c>
    </row>
    <row r="24" spans="1:7" x14ac:dyDescent="0.25">
      <c r="A24" s="3">
        <v>17</v>
      </c>
      <c r="B24" s="11">
        <f t="shared" si="3"/>
        <v>520.90875209872922</v>
      </c>
      <c r="C24" s="11">
        <f t="shared" si="0"/>
        <v>49486.331449379279</v>
      </c>
      <c r="D24" s="11"/>
      <c r="E24" s="11"/>
      <c r="F24" s="12">
        <f t="shared" si="1"/>
        <v>-191200</v>
      </c>
      <c r="G24" s="13">
        <f t="shared" si="2"/>
        <v>-141713.66855062073</v>
      </c>
    </row>
    <row r="25" spans="1:7" x14ac:dyDescent="0.25">
      <c r="A25" s="3">
        <v>18</v>
      </c>
      <c r="B25" s="11">
        <f t="shared" si="3"/>
        <v>529.06473078508782</v>
      </c>
      <c r="C25" s="11">
        <f t="shared" si="0"/>
        <v>50261.149424583346</v>
      </c>
      <c r="D25" s="11"/>
      <c r="E25" s="11"/>
      <c r="F25" s="12">
        <f t="shared" si="1"/>
        <v>-191200</v>
      </c>
      <c r="G25" s="13">
        <f t="shared" si="2"/>
        <v>-140938.85057541664</v>
      </c>
    </row>
    <row r="26" spans="1:7" x14ac:dyDescent="0.25">
      <c r="A26" s="3">
        <v>19</v>
      </c>
      <c r="B26" s="11">
        <f t="shared" si="3"/>
        <v>537.34840935758632</v>
      </c>
      <c r="C26" s="11">
        <f t="shared" si="0"/>
        <v>51048.098888970701</v>
      </c>
      <c r="D26" s="11"/>
      <c r="E26" s="11"/>
      <c r="F26" s="12">
        <f t="shared" si="1"/>
        <v>-191200</v>
      </c>
      <c r="G26" s="13">
        <f t="shared" si="2"/>
        <v>-140151.90111102929</v>
      </c>
    </row>
    <row r="27" spans="1:7" x14ac:dyDescent="0.25">
      <c r="A27" s="3">
        <v>20</v>
      </c>
      <c r="B27" s="11">
        <f t="shared" si="3"/>
        <v>545.76178724039539</v>
      </c>
      <c r="C27" s="11">
        <f t="shared" si="0"/>
        <v>51847.369787837561</v>
      </c>
      <c r="D27" s="11"/>
      <c r="E27" s="11"/>
      <c r="F27" s="12">
        <f t="shared" si="1"/>
        <v>-191200</v>
      </c>
      <c r="G27" s="13">
        <f t="shared" si="2"/>
        <v>-139352.63021216245</v>
      </c>
    </row>
    <row r="28" spans="1:7" x14ac:dyDescent="0.25">
      <c r="A28" s="3">
        <v>21</v>
      </c>
      <c r="B28" s="11">
        <f t="shared" si="3"/>
        <v>554.30689516309349</v>
      </c>
      <c r="C28" s="11">
        <f t="shared" si="0"/>
        <v>52659.155040493883</v>
      </c>
      <c r="D28" s="11"/>
      <c r="E28" s="11"/>
      <c r="F28" s="12">
        <f t="shared" si="1"/>
        <v>-191200</v>
      </c>
      <c r="G28" s="13">
        <f t="shared" si="2"/>
        <v>-138540.84495950612</v>
      </c>
    </row>
    <row r="29" spans="1:7" x14ac:dyDescent="0.25">
      <c r="A29" s="3">
        <v>22</v>
      </c>
      <c r="B29" s="11">
        <f t="shared" si="3"/>
        <v>562.98579565082207</v>
      </c>
      <c r="C29" s="11">
        <f t="shared" si="0"/>
        <v>53483.650586828095</v>
      </c>
      <c r="D29" s="11"/>
      <c r="E29" s="11"/>
      <c r="F29" s="12">
        <f t="shared" si="1"/>
        <v>-191200</v>
      </c>
      <c r="G29" s="13">
        <f t="shared" si="2"/>
        <v>-137716.34941317191</v>
      </c>
    </row>
    <row r="30" spans="1:7" x14ac:dyDescent="0.25">
      <c r="A30" s="3">
        <v>23</v>
      </c>
      <c r="B30" s="11">
        <f t="shared" si="3"/>
        <v>571.80058352211597</v>
      </c>
      <c r="C30" s="11">
        <f t="shared" si="0"/>
        <v>54321.055434601018</v>
      </c>
      <c r="D30" s="11"/>
      <c r="E30" s="11"/>
      <c r="F30" s="12">
        <f t="shared" si="1"/>
        <v>-191200</v>
      </c>
      <c r="G30" s="13">
        <f t="shared" si="2"/>
        <v>-136878.94456539897</v>
      </c>
    </row>
    <row r="31" spans="1:7" x14ac:dyDescent="0.25">
      <c r="A31" s="3">
        <v>24</v>
      </c>
      <c r="B31" s="11">
        <f t="shared" si="3"/>
        <v>580.75338639452741</v>
      </c>
      <c r="C31" s="11">
        <f t="shared" si="0"/>
        <v>55171.571707480107</v>
      </c>
      <c r="D31" s="11"/>
      <c r="E31" s="11"/>
      <c r="F31" s="12">
        <f t="shared" si="1"/>
        <v>-191200</v>
      </c>
      <c r="G31" s="13">
        <f t="shared" si="2"/>
        <v>-136028.42829251988</v>
      </c>
    </row>
    <row r="32" spans="1:7" x14ac:dyDescent="0.25">
      <c r="A32" s="3">
        <v>25</v>
      </c>
      <c r="B32" s="11">
        <f t="shared" si="3"/>
        <v>589.8463651981674</v>
      </c>
      <c r="C32" s="11">
        <f t="shared" si="0"/>
        <v>56035.404693825905</v>
      </c>
      <c r="D32" s="11"/>
      <c r="E32" s="11"/>
      <c r="F32" s="12">
        <f t="shared" si="1"/>
        <v>-191200</v>
      </c>
      <c r="G32" s="13">
        <f t="shared" si="2"/>
        <v>-135164.5953061741</v>
      </c>
    </row>
    <row r="33" spans="1:7" x14ac:dyDescent="0.25">
      <c r="A33" s="3">
        <v>26</v>
      </c>
      <c r="B33" s="11">
        <f t="shared" si="3"/>
        <v>599.08171469728757</v>
      </c>
      <c r="C33" s="11">
        <f t="shared" si="0"/>
        <v>56912.762896242319</v>
      </c>
      <c r="D33" s="11"/>
      <c r="E33" s="11"/>
      <c r="F33" s="12">
        <f t="shared" si="1"/>
        <v>-191200</v>
      </c>
      <c r="G33" s="13">
        <f t="shared" si="2"/>
        <v>-134287.23710375768</v>
      </c>
    </row>
    <row r="34" spans="1:7" x14ac:dyDescent="0.25">
      <c r="A34" s="3">
        <v>27</v>
      </c>
      <c r="B34" s="11">
        <f t="shared" si="3"/>
        <v>608.46166402002837</v>
      </c>
      <c r="C34" s="11">
        <f t="shared" si="0"/>
        <v>57803.858081902697</v>
      </c>
      <c r="D34" s="11"/>
      <c r="E34" s="11"/>
      <c r="F34" s="12">
        <f t="shared" si="1"/>
        <v>-191200</v>
      </c>
      <c r="G34" s="13">
        <f t="shared" si="2"/>
        <v>-133396.1419180973</v>
      </c>
    </row>
    <row r="35" spans="1:7" x14ac:dyDescent="0.25">
      <c r="A35" s="3">
        <v>28</v>
      </c>
      <c r="B35" s="11">
        <f t="shared" si="3"/>
        <v>617.98847719646164</v>
      </c>
      <c r="C35" s="11">
        <f t="shared" si="0"/>
        <v>58708.905333663854</v>
      </c>
      <c r="D35" s="11"/>
      <c r="E35" s="11"/>
      <c r="F35" s="12">
        <f t="shared" si="1"/>
        <v>-191200</v>
      </c>
      <c r="G35" s="13">
        <f t="shared" si="2"/>
        <v>-132491.09466633614</v>
      </c>
    </row>
    <row r="36" spans="1:7" x14ac:dyDescent="0.25">
      <c r="A36" s="3">
        <v>29</v>
      </c>
      <c r="B36" s="11">
        <f t="shared" si="3"/>
        <v>627.66445370505789</v>
      </c>
      <c r="C36" s="11">
        <f t="shared" si="0"/>
        <v>59628.123101980498</v>
      </c>
      <c r="D36" s="11"/>
      <c r="E36" s="11"/>
      <c r="F36" s="12">
        <f t="shared" si="1"/>
        <v>-191200</v>
      </c>
      <c r="G36" s="13">
        <f t="shared" si="2"/>
        <v>-131571.87689801952</v>
      </c>
    </row>
    <row r="37" spans="1:7" x14ac:dyDescent="0.25">
      <c r="A37" s="3">
        <v>30</v>
      </c>
      <c r="B37" s="11">
        <f t="shared" si="3"/>
        <v>637.49192902770915</v>
      </c>
      <c r="C37" s="11">
        <f t="shared" si="0"/>
        <v>60561.733257632368</v>
      </c>
      <c r="D37" s="11"/>
      <c r="E37" s="11"/>
      <c r="F37" s="12">
        <f t="shared" si="1"/>
        <v>-191200</v>
      </c>
      <c r="G37" s="13">
        <f t="shared" si="2"/>
        <v>-130638.26674236763</v>
      </c>
    </row>
    <row r="38" spans="1:7" x14ac:dyDescent="0.25">
      <c r="A38" s="3">
        <v>31</v>
      </c>
      <c r="B38" s="11">
        <f t="shared" si="3"/>
        <v>647.47327521344209</v>
      </c>
      <c r="C38" s="11">
        <f t="shared" si="0"/>
        <v>61509.961145276997</v>
      </c>
      <c r="D38" s="11"/>
      <c r="E38" s="11"/>
      <c r="F38" s="12">
        <f t="shared" si="1"/>
        <v>-191200</v>
      </c>
      <c r="G38" s="13">
        <f t="shared" si="2"/>
        <v>-129690.03885472301</v>
      </c>
    </row>
    <row r="39" spans="1:7" x14ac:dyDescent="0.25">
      <c r="A39" s="3">
        <v>32</v>
      </c>
      <c r="B39" s="11">
        <f t="shared" si="3"/>
        <v>657.61090145095773</v>
      </c>
      <c r="C39" s="11">
        <f t="shared" si="0"/>
        <v>62473.035637840985</v>
      </c>
      <c r="D39" s="11"/>
      <c r="E39" s="11"/>
      <c r="F39" s="12">
        <f t="shared" si="1"/>
        <v>-191200</v>
      </c>
      <c r="G39" s="13">
        <f t="shared" si="2"/>
        <v>-128726.96436215902</v>
      </c>
    </row>
    <row r="40" spans="1:7" x14ac:dyDescent="0.25">
      <c r="A40" s="3">
        <v>33</v>
      </c>
      <c r="B40" s="11">
        <f t="shared" si="3"/>
        <v>667.90725465013475</v>
      </c>
      <c r="C40" s="11">
        <f t="shared" si="0"/>
        <v>63451.189191762802</v>
      </c>
      <c r="D40" s="11"/>
      <c r="E40" s="11"/>
      <c r="F40" s="12">
        <f t="shared" si="1"/>
        <v>-191200</v>
      </c>
      <c r="G40" s="13">
        <f t="shared" si="2"/>
        <v>-127748.81080823721</v>
      </c>
    </row>
    <row r="41" spans="1:7" x14ac:dyDescent="0.25">
      <c r="A41" s="3">
        <v>34</v>
      </c>
      <c r="B41" s="11">
        <f t="shared" si="3"/>
        <v>678.36482003263825</v>
      </c>
      <c r="C41" s="11">
        <f t="shared" si="0"/>
        <v>64444.657903100633</v>
      </c>
      <c r="D41" s="11"/>
      <c r="E41" s="11"/>
      <c r="F41" s="12">
        <f t="shared" si="1"/>
        <v>-191200</v>
      </c>
      <c r="G41" s="13">
        <f t="shared" si="2"/>
        <v>-126755.34209689937</v>
      </c>
    </row>
    <row r="42" spans="1:7" x14ac:dyDescent="0.25">
      <c r="A42" s="3">
        <v>35</v>
      </c>
      <c r="B42" s="11">
        <f t="shared" si="3"/>
        <v>688.98612173177537</v>
      </c>
      <c r="C42" s="11">
        <f t="shared" si="0"/>
        <v>65453.681564518658</v>
      </c>
      <c r="D42" s="11"/>
      <c r="E42" s="11"/>
      <c r="F42" s="12">
        <f t="shared" si="1"/>
        <v>-191200</v>
      </c>
      <c r="G42" s="13">
        <f t="shared" si="2"/>
        <v>-125746.31843548134</v>
      </c>
    </row>
    <row r="43" spans="1:7" x14ac:dyDescent="0.25">
      <c r="A43" s="3">
        <v>36</v>
      </c>
      <c r="B43" s="11">
        <f t="shared" si="3"/>
        <v>699.77372340174338</v>
      </c>
      <c r="C43" s="11">
        <f t="shared" si="0"/>
        <v>66478.503723165617</v>
      </c>
      <c r="D43" s="11"/>
      <c r="E43" s="11"/>
      <c r="F43" s="12">
        <f t="shared" si="1"/>
        <v>-191200</v>
      </c>
      <c r="G43" s="13">
        <f t="shared" si="2"/>
        <v>-124721.49627683438</v>
      </c>
    </row>
    <row r="44" spans="1:7" x14ac:dyDescent="0.25">
      <c r="A44" s="3">
        <v>37</v>
      </c>
      <c r="B44" s="11">
        <f t="shared" si="3"/>
        <v>710.73022883641625</v>
      </c>
      <c r="C44" s="11">
        <f t="shared" si="0"/>
        <v>67519.371739459544</v>
      </c>
      <c r="D44" s="11"/>
      <c r="E44" s="11"/>
      <c r="F44" s="12">
        <f t="shared" si="1"/>
        <v>-191200</v>
      </c>
      <c r="G44" s="13">
        <f t="shared" si="2"/>
        <v>-123680.62826054046</v>
      </c>
    </row>
    <row r="45" spans="1:7" x14ac:dyDescent="0.25">
      <c r="A45" s="3">
        <v>38</v>
      </c>
      <c r="B45" s="11">
        <f t="shared" si="3"/>
        <v>721.85828259782022</v>
      </c>
      <c r="C45" s="11">
        <f t="shared" si="0"/>
        <v>68576.536846792922</v>
      </c>
      <c r="D45" s="11"/>
      <c r="E45" s="11"/>
      <c r="F45" s="12">
        <f t="shared" si="1"/>
        <v>-191200</v>
      </c>
      <c r="G45" s="13">
        <f t="shared" si="2"/>
        <v>-122623.46315320708</v>
      </c>
    </row>
    <row r="46" spans="1:7" x14ac:dyDescent="0.25">
      <c r="A46" s="3">
        <v>39</v>
      </c>
      <c r="B46" s="11">
        <f t="shared" si="3"/>
        <v>733.16057065444966</v>
      </c>
      <c r="C46" s="11">
        <f t="shared" si="0"/>
        <v>69650.254212172717</v>
      </c>
      <c r="D46" s="11"/>
      <c r="E46" s="11"/>
      <c r="F46" s="12">
        <f t="shared" si="1"/>
        <v>-191200</v>
      </c>
      <c r="G46" s="13">
        <f t="shared" si="2"/>
        <v>-121549.74578782728</v>
      </c>
    </row>
    <row r="47" spans="1:7" x14ac:dyDescent="0.25">
      <c r="A47" s="3">
        <v>40</v>
      </c>
      <c r="B47" s="11">
        <f t="shared" si="3"/>
        <v>744.63982102957641</v>
      </c>
      <c r="C47" s="11">
        <f t="shared" si="0"/>
        <v>70740.782997809758</v>
      </c>
      <c r="D47" s="11"/>
      <c r="E47" s="11"/>
      <c r="F47" s="12">
        <f t="shared" si="1"/>
        <v>-191200</v>
      </c>
      <c r="G47" s="13">
        <f t="shared" si="2"/>
        <v>-120459.21700219024</v>
      </c>
    </row>
    <row r="48" spans="1:7" x14ac:dyDescent="0.25">
      <c r="A48" s="3">
        <v>41</v>
      </c>
      <c r="B48" s="11">
        <f t="shared" si="3"/>
        <v>756.29880445971082</v>
      </c>
      <c r="C48" s="11">
        <f t="shared" si="0"/>
        <v>71848.386423672535</v>
      </c>
      <c r="D48" s="11"/>
      <c r="E48" s="11"/>
      <c r="F48" s="12">
        <f t="shared" si="1"/>
        <v>-191200</v>
      </c>
      <c r="G48" s="13">
        <f t="shared" si="2"/>
        <v>-119351.61357632747</v>
      </c>
    </row>
    <row r="49" spans="1:7" x14ac:dyDescent="0.25">
      <c r="A49" s="3">
        <v>42</v>
      </c>
      <c r="B49" s="11">
        <f t="shared" si="3"/>
        <v>768.14033506337159</v>
      </c>
      <c r="C49" s="11">
        <f t="shared" si="0"/>
        <v>72973.331831020303</v>
      </c>
      <c r="D49" s="11"/>
      <c r="E49" s="11"/>
      <c r="F49" s="12">
        <f t="shared" si="1"/>
        <v>-191200</v>
      </c>
      <c r="G49" s="13">
        <f t="shared" si="2"/>
        <v>-118226.6681689797</v>
      </c>
    </row>
    <row r="50" spans="1:7" x14ac:dyDescent="0.25">
      <c r="A50" s="3">
        <v>43</v>
      </c>
      <c r="B50" s="11">
        <f t="shared" si="3"/>
        <v>780.16727102032735</v>
      </c>
      <c r="C50" s="11">
        <f t="shared" si="0"/>
        <v>74115.890746931094</v>
      </c>
      <c r="D50" s="11"/>
      <c r="E50" s="11"/>
      <c r="F50" s="12">
        <f t="shared" si="1"/>
        <v>-191200</v>
      </c>
      <c r="G50" s="13">
        <f t="shared" si="2"/>
        <v>-117084.10925306891</v>
      </c>
    </row>
    <row r="51" spans="1:7" x14ac:dyDescent="0.25">
      <c r="A51" s="3">
        <v>44</v>
      </c>
      <c r="B51" s="11">
        <f t="shared" si="3"/>
        <v>792.3825152614728</v>
      </c>
      <c r="C51" s="11">
        <f t="shared" si="0"/>
        <v>75276.338949839919</v>
      </c>
      <c r="D51" s="11"/>
      <c r="E51" s="11"/>
      <c r="F51" s="12">
        <f t="shared" si="1"/>
        <v>-191200</v>
      </c>
      <c r="G51" s="13">
        <f t="shared" si="2"/>
        <v>-115923.66105016008</v>
      </c>
    </row>
    <row r="52" spans="1:7" x14ac:dyDescent="0.25">
      <c r="A52" s="3">
        <v>45</v>
      </c>
      <c r="B52" s="11">
        <f t="shared" si="3"/>
        <v>804.78901616950679</v>
      </c>
      <c r="C52" s="11">
        <f t="shared" si="0"/>
        <v>76454.956536103142</v>
      </c>
      <c r="D52" s="11"/>
      <c r="E52" s="11"/>
      <c r="F52" s="12">
        <f t="shared" si="1"/>
        <v>-191200</v>
      </c>
      <c r="G52" s="13">
        <f t="shared" si="2"/>
        <v>-114745.04346389686</v>
      </c>
    </row>
    <row r="53" spans="1:7" x14ac:dyDescent="0.25">
      <c r="A53" s="3">
        <v>46</v>
      </c>
      <c r="B53" s="11">
        <f t="shared" si="3"/>
        <v>817.38976829058061</v>
      </c>
      <c r="C53" s="11">
        <f t="shared" si="0"/>
        <v>77652.027987605165</v>
      </c>
      <c r="D53" s="11"/>
      <c r="E53" s="11"/>
      <c r="F53" s="12">
        <f t="shared" si="1"/>
        <v>-191200</v>
      </c>
      <c r="G53" s="13">
        <f t="shared" si="2"/>
        <v>-113547.97201239484</v>
      </c>
    </row>
    <row r="54" spans="1:7" x14ac:dyDescent="0.25">
      <c r="A54" s="3">
        <v>47</v>
      </c>
      <c r="B54" s="11">
        <f t="shared" si="3"/>
        <v>830.18781305708887</v>
      </c>
      <c r="C54" s="11">
        <f t="shared" si="0"/>
        <v>78867.842240423444</v>
      </c>
      <c r="D54" s="11"/>
      <c r="E54" s="11"/>
      <c r="F54" s="12">
        <f t="shared" si="1"/>
        <v>-191200</v>
      </c>
      <c r="G54" s="13">
        <f t="shared" si="2"/>
        <v>-112332.15775957656</v>
      </c>
    </row>
    <row r="55" spans="1:7" x14ac:dyDescent="0.25">
      <c r="A55" s="3">
        <v>48</v>
      </c>
      <c r="B55" s="11">
        <f t="shared" si="3"/>
        <v>843.18623952177779</v>
      </c>
      <c r="C55" s="11">
        <f t="shared" si="0"/>
        <v>80102.692754568896</v>
      </c>
      <c r="D55" s="11"/>
      <c r="E55" s="11"/>
      <c r="F55" s="12">
        <f t="shared" si="1"/>
        <v>-191200</v>
      </c>
      <c r="G55" s="13">
        <f t="shared" si="2"/>
        <v>-111097.3072454311</v>
      </c>
    </row>
    <row r="56" spans="1:7" x14ac:dyDescent="0.25">
      <c r="A56" s="3">
        <v>49</v>
      </c>
      <c r="B56" s="11">
        <f t="shared" si="3"/>
        <v>856.38818510334681</v>
      </c>
      <c r="C56" s="11">
        <f t="shared" si="0"/>
        <v>81356.87758481795</v>
      </c>
      <c r="D56" s="11"/>
      <c r="E56" s="11"/>
      <c r="F56" s="12">
        <f t="shared" si="1"/>
        <v>-191200</v>
      </c>
      <c r="G56" s="13">
        <f t="shared" si="2"/>
        <v>-109843.12241518205</v>
      </c>
    </row>
    <row r="57" spans="1:7" x14ac:dyDescent="0.25">
      <c r="A57" s="3">
        <v>50</v>
      </c>
      <c r="B57" s="11">
        <f t="shared" si="3"/>
        <v>869.79683634372441</v>
      </c>
      <c r="C57" s="11">
        <f t="shared" si="0"/>
        <v>82630.699452653818</v>
      </c>
      <c r="D57" s="11"/>
      <c r="E57" s="11"/>
      <c r="F57" s="12">
        <f t="shared" si="1"/>
        <v>-191200</v>
      </c>
      <c r="G57" s="13">
        <f t="shared" si="2"/>
        <v>-108569.30054734618</v>
      </c>
    </row>
    <row r="58" spans="1:7" x14ac:dyDescent="0.25">
      <c r="A58" s="3">
        <v>51</v>
      </c>
      <c r="B58" s="11">
        <f t="shared" si="3"/>
        <v>883.41542967720125</v>
      </c>
      <c r="C58" s="11">
        <f t="shared" si="0"/>
        <v>83924.465819334117</v>
      </c>
      <c r="D58" s="11"/>
      <c r="E58" s="11"/>
      <c r="F58" s="12">
        <f t="shared" si="1"/>
        <v>-191200</v>
      </c>
      <c r="G58" s="13">
        <f t="shared" si="2"/>
        <v>-107275.53418066588</v>
      </c>
    </row>
    <row r="59" spans="1:7" x14ac:dyDescent="0.25">
      <c r="A59" s="3">
        <v>52</v>
      </c>
      <c r="B59" s="11">
        <f t="shared" si="3"/>
        <v>897.24725221160531</v>
      </c>
      <c r="C59" s="11">
        <f t="shared" si="0"/>
        <v>85238.488960102506</v>
      </c>
      <c r="D59" s="11"/>
      <c r="E59" s="11"/>
      <c r="F59" s="12">
        <f t="shared" si="1"/>
        <v>-191200</v>
      </c>
      <c r="G59" s="13">
        <f t="shared" si="2"/>
        <v>-105961.51103989749</v>
      </c>
    </row>
    <row r="60" spans="1:7" x14ac:dyDescent="0.25">
      <c r="A60" s="3">
        <v>53</v>
      </c>
      <c r="B60" s="11">
        <f t="shared" si="3"/>
        <v>911.29564252170826</v>
      </c>
      <c r="C60" s="11">
        <f t="shared" si="0"/>
        <v>86573.086039562288</v>
      </c>
      <c r="D60" s="11"/>
      <c r="E60" s="11"/>
      <c r="F60" s="12">
        <f t="shared" si="1"/>
        <v>-191200</v>
      </c>
      <c r="G60" s="13">
        <f t="shared" si="2"/>
        <v>-104626.91396043771</v>
      </c>
    </row>
    <row r="61" spans="1:7" x14ac:dyDescent="0.25">
      <c r="A61" s="3">
        <v>54</v>
      </c>
      <c r="B61" s="11">
        <f t="shared" si="3"/>
        <v>925.56399145505418</v>
      </c>
      <c r="C61" s="11">
        <f t="shared" si="0"/>
        <v>87928.579188230142</v>
      </c>
      <c r="D61" s="11"/>
      <c r="E61" s="11"/>
      <c r="F61" s="12">
        <f t="shared" si="1"/>
        <v>-191200</v>
      </c>
      <c r="G61" s="13">
        <f t="shared" si="2"/>
        <v>-103271.42081176986</v>
      </c>
    </row>
    <row r="62" spans="1:7" x14ac:dyDescent="0.25">
      <c r="A62" s="3">
        <v>55</v>
      </c>
      <c r="B62" s="11">
        <f t="shared" si="3"/>
        <v>940.05574295040549</v>
      </c>
      <c r="C62" s="11">
        <f t="shared" si="0"/>
        <v>89305.295580288526</v>
      </c>
      <c r="D62" s="11"/>
      <c r="E62" s="11"/>
      <c r="F62" s="12">
        <f t="shared" si="1"/>
        <v>-191200</v>
      </c>
      <c r="G62" s="13">
        <f t="shared" si="2"/>
        <v>-101894.70441971147</v>
      </c>
    </row>
    <row r="63" spans="1:7" x14ac:dyDescent="0.25">
      <c r="A63" s="3">
        <v>56</v>
      </c>
      <c r="B63" s="11">
        <f t="shared" si="3"/>
        <v>954.77439486900346</v>
      </c>
      <c r="C63" s="11">
        <f t="shared" si="0"/>
        <v>90703.567512555324</v>
      </c>
      <c r="D63" s="11"/>
      <c r="E63" s="11"/>
      <c r="F63" s="12">
        <f t="shared" si="1"/>
        <v>-191200</v>
      </c>
      <c r="G63" s="13">
        <f t="shared" si="2"/>
        <v>-100496.43248744468</v>
      </c>
    </row>
    <row r="64" spans="1:7" x14ac:dyDescent="0.25">
      <c r="A64" s="3">
        <v>57</v>
      </c>
      <c r="B64" s="11">
        <f t="shared" si="3"/>
        <v>969.72349983884385</v>
      </c>
      <c r="C64" s="11">
        <f t="shared" si="0"/>
        <v>92123.732484690161</v>
      </c>
      <c r="D64" s="11"/>
      <c r="E64" s="11"/>
      <c r="F64" s="12">
        <f t="shared" si="1"/>
        <v>-191200</v>
      </c>
      <c r="G64" s="13">
        <f t="shared" si="2"/>
        <v>-99076.267515309839</v>
      </c>
    </row>
    <row r="65" spans="1:7" x14ac:dyDescent="0.25">
      <c r="A65" s="3">
        <v>58</v>
      </c>
      <c r="B65" s="11">
        <f t="shared" si="3"/>
        <v>984.90666611217148</v>
      </c>
      <c r="C65" s="11">
        <f t="shared" si="0"/>
        <v>93566.133280656286</v>
      </c>
      <c r="D65" s="11"/>
      <c r="E65" s="11"/>
      <c r="F65" s="12">
        <f t="shared" si="1"/>
        <v>-191200</v>
      </c>
      <c r="G65" s="13">
        <f t="shared" si="2"/>
        <v>-97633.866719343714</v>
      </c>
    </row>
    <row r="66" spans="1:7" x14ac:dyDescent="0.25">
      <c r="A66" s="3">
        <v>59</v>
      </c>
      <c r="B66" s="11">
        <f t="shared" si="3"/>
        <v>1000.3275584364011</v>
      </c>
      <c r="C66" s="11">
        <f t="shared" si="0"/>
        <v>95031.118051458106</v>
      </c>
      <c r="D66" s="11"/>
      <c r="E66" s="11"/>
      <c r="F66" s="12">
        <f t="shared" si="1"/>
        <v>-191200</v>
      </c>
      <c r="G66" s="13">
        <f t="shared" si="2"/>
        <v>-96168.881948541894</v>
      </c>
    </row>
    <row r="67" spans="1:7" x14ac:dyDescent="0.25">
      <c r="A67" s="3">
        <v>60</v>
      </c>
      <c r="B67" s="11">
        <f t="shared" si="3"/>
        <v>1015.9898989386739</v>
      </c>
      <c r="C67" s="11">
        <f t="shared" si="0"/>
        <v>96519.040399174031</v>
      </c>
      <c r="D67" s="11"/>
      <c r="E67" s="11"/>
      <c r="F67" s="12">
        <f t="shared" si="1"/>
        <v>-191200</v>
      </c>
      <c r="G67" s="13">
        <f t="shared" si="2"/>
        <v>-94680.959600825969</v>
      </c>
    </row>
    <row r="68" spans="1:7" x14ac:dyDescent="0.25">
      <c r="A68" s="3">
        <v>61</v>
      </c>
      <c r="B68" s="11">
        <f t="shared" si="3"/>
        <v>1031.8974680242648</v>
      </c>
      <c r="C68" s="11">
        <f t="shared" si="0"/>
        <v>98030.259462305155</v>
      </c>
      <c r="D68" s="11"/>
      <c r="E68" s="11"/>
      <c r="F68" s="12">
        <f t="shared" si="1"/>
        <v>-191200</v>
      </c>
      <c r="G68" s="13">
        <f t="shared" si="2"/>
        <v>-93169.740537694845</v>
      </c>
    </row>
    <row r="69" spans="1:7" x14ac:dyDescent="0.25">
      <c r="A69" s="3">
        <v>62</v>
      </c>
      <c r="B69" s="11">
        <f t="shared" si="3"/>
        <v>1048.0541052890542</v>
      </c>
      <c r="C69" s="11">
        <f t="shared" si="0"/>
        <v>99565.140002460146</v>
      </c>
      <c r="D69" s="11"/>
      <c r="E69" s="11"/>
      <c r="F69" s="12">
        <f t="shared" si="1"/>
        <v>-191200</v>
      </c>
      <c r="G69" s="13">
        <f t="shared" si="2"/>
        <v>-91634.859997539854</v>
      </c>
    </row>
    <row r="70" spans="1:7" x14ac:dyDescent="0.25">
      <c r="A70" s="3">
        <v>63</v>
      </c>
      <c r="B70" s="11">
        <f t="shared" si="3"/>
        <v>1064.463710446289</v>
      </c>
      <c r="C70" s="11">
        <f t="shared" si="0"/>
        <v>101124.05249239746</v>
      </c>
      <c r="D70" s="11"/>
      <c r="E70" s="11"/>
      <c r="F70" s="12">
        <f t="shared" si="1"/>
        <v>-191200</v>
      </c>
      <c r="G70" s="13">
        <f t="shared" si="2"/>
        <v>-90075.947507602541</v>
      </c>
    </row>
    <row r="71" spans="1:7" x14ac:dyDescent="0.25">
      <c r="A71" s="3">
        <v>64</v>
      </c>
      <c r="B71" s="11">
        <f t="shared" si="3"/>
        <v>1081.1302442678527</v>
      </c>
      <c r="C71" s="11">
        <f t="shared" si="0"/>
        <v>102707.37320544601</v>
      </c>
      <c r="D71" s="11"/>
      <c r="E71" s="11"/>
      <c r="F71" s="12">
        <f t="shared" si="1"/>
        <v>-191200</v>
      </c>
      <c r="G71" s="13">
        <f t="shared" si="2"/>
        <v>-88492.626794553988</v>
      </c>
    </row>
    <row r="72" spans="1:7" x14ac:dyDescent="0.25">
      <c r="A72" s="3">
        <v>65</v>
      </c>
      <c r="B72" s="11">
        <f t="shared" si="3"/>
        <v>1098.0577295402734</v>
      </c>
      <c r="C72" s="11">
        <f t="shared" ref="C72:C111" si="4">(B72*$B$2)</f>
        <v>104315.48430632598</v>
      </c>
      <c r="D72" s="11"/>
      <c r="E72" s="11"/>
      <c r="F72" s="12">
        <f t="shared" ref="F72:F111" si="5">($E$7+$D$7)</f>
        <v>-191200</v>
      </c>
      <c r="G72" s="13">
        <f t="shared" ref="G72:G111" si="6">($F$7+C72)</f>
        <v>-86884.515693674024</v>
      </c>
    </row>
    <row r="73" spans="1:7" x14ac:dyDescent="0.25">
      <c r="A73" s="3">
        <v>66</v>
      </c>
      <c r="B73" s="11">
        <f t="shared" ref="B73:B111" si="7">B72*(1+$M$2)</f>
        <v>1115.2502520356995</v>
      </c>
      <c r="C73" s="11">
        <f t="shared" si="4"/>
        <v>105948.77394339145</v>
      </c>
      <c r="D73" s="11"/>
      <c r="E73" s="11"/>
      <c r="F73" s="12">
        <f t="shared" si="5"/>
        <v>-191200</v>
      </c>
      <c r="G73" s="13">
        <f t="shared" si="6"/>
        <v>-85251.226056608546</v>
      </c>
    </row>
    <row r="74" spans="1:7" x14ac:dyDescent="0.25">
      <c r="A74" s="3">
        <v>67</v>
      </c>
      <c r="B74" s="11">
        <f t="shared" si="7"/>
        <v>1132.71196149808</v>
      </c>
      <c r="C74" s="11">
        <f t="shared" si="4"/>
        <v>107607.63634231759</v>
      </c>
      <c r="D74" s="11"/>
      <c r="E74" s="11"/>
      <c r="F74" s="12">
        <f t="shared" si="5"/>
        <v>-191200</v>
      </c>
      <c r="G74" s="13">
        <f t="shared" si="6"/>
        <v>-83592.363657682406</v>
      </c>
    </row>
    <row r="75" spans="1:7" x14ac:dyDescent="0.25">
      <c r="A75" s="3">
        <v>68</v>
      </c>
      <c r="B75" s="11">
        <f t="shared" si="7"/>
        <v>1150.4470726447837</v>
      </c>
      <c r="C75" s="11">
        <f t="shared" si="4"/>
        <v>109292.47190125445</v>
      </c>
      <c r="D75" s="11"/>
      <c r="E75" s="11"/>
      <c r="F75" s="12">
        <f t="shared" si="5"/>
        <v>-191200</v>
      </c>
      <c r="G75" s="13">
        <f t="shared" si="6"/>
        <v>-81907.528098745548</v>
      </c>
    </row>
    <row r="76" spans="1:7" x14ac:dyDescent="0.25">
      <c r="A76" s="3">
        <v>69</v>
      </c>
      <c r="B76" s="11">
        <f t="shared" si="7"/>
        <v>1168.4598661839025</v>
      </c>
      <c r="C76" s="11">
        <f t="shared" si="4"/>
        <v>111003.68728747073</v>
      </c>
      <c r="D76" s="11"/>
      <c r="E76" s="11"/>
      <c r="F76" s="12">
        <f t="shared" si="5"/>
        <v>-191200</v>
      </c>
      <c r="G76" s="13">
        <f t="shared" si="6"/>
        <v>-80196.312712529267</v>
      </c>
    </row>
    <row r="77" spans="1:7" x14ac:dyDescent="0.25">
      <c r="A77" s="3">
        <v>70</v>
      </c>
      <c r="B77" s="11">
        <f t="shared" si="7"/>
        <v>1186.7546898474816</v>
      </c>
      <c r="C77" s="11">
        <f t="shared" si="4"/>
        <v>112741.69553551075</v>
      </c>
      <c r="D77" s="11"/>
      <c r="E77" s="11"/>
      <c r="F77" s="12">
        <f t="shared" si="5"/>
        <v>-191200</v>
      </c>
      <c r="G77" s="13">
        <f t="shared" si="6"/>
        <v>-78458.304464489251</v>
      </c>
    </row>
    <row r="78" spans="1:7" x14ac:dyDescent="0.25">
      <c r="A78" s="3">
        <v>71</v>
      </c>
      <c r="B78" s="11">
        <f t="shared" si="7"/>
        <v>1205.3359594409278</v>
      </c>
      <c r="C78" s="11">
        <f t="shared" si="4"/>
        <v>114506.91614688814</v>
      </c>
      <c r="D78" s="11"/>
      <c r="E78" s="11"/>
      <c r="F78" s="12">
        <f t="shared" si="5"/>
        <v>-191200</v>
      </c>
      <c r="G78" s="13">
        <f t="shared" si="6"/>
        <v>-76693.083853111864</v>
      </c>
    </row>
    <row r="79" spans="1:7" x14ac:dyDescent="0.25">
      <c r="A79" s="3">
        <v>72</v>
      </c>
      <c r="B79" s="11">
        <f t="shared" si="7"/>
        <v>1224.2081599088488</v>
      </c>
      <c r="C79" s="11">
        <f t="shared" si="4"/>
        <v>116299.77519134062</v>
      </c>
      <c r="D79" s="11"/>
      <c r="E79" s="11"/>
      <c r="F79" s="12">
        <f t="shared" si="5"/>
        <v>-191200</v>
      </c>
      <c r="G79" s="13">
        <f t="shared" si="6"/>
        <v>-74900.224808659375</v>
      </c>
    </row>
    <row r="80" spans="1:7" x14ac:dyDescent="0.25">
      <c r="A80" s="3">
        <v>73</v>
      </c>
      <c r="B80" s="11">
        <f t="shared" si="7"/>
        <v>1243.3758464175799</v>
      </c>
      <c r="C80" s="11">
        <f t="shared" si="4"/>
        <v>118120.70540967009</v>
      </c>
      <c r="D80" s="11"/>
      <c r="E80" s="11"/>
      <c r="F80" s="12">
        <f t="shared" si="5"/>
        <v>-191200</v>
      </c>
      <c r="G80" s="13">
        <f t="shared" si="6"/>
        <v>-73079.294590329911</v>
      </c>
    </row>
    <row r="81" spans="1:7" x14ac:dyDescent="0.25">
      <c r="A81" s="3">
        <v>74</v>
      </c>
      <c r="B81" s="11">
        <f t="shared" si="7"/>
        <v>1262.8436454546611</v>
      </c>
      <c r="C81" s="11">
        <f t="shared" si="4"/>
        <v>119970.1463181928</v>
      </c>
      <c r="D81" s="11"/>
      <c r="E81" s="11"/>
      <c r="F81" s="12">
        <f t="shared" si="5"/>
        <v>-191200</v>
      </c>
      <c r="G81" s="13">
        <f t="shared" si="6"/>
        <v>-71229.853681807203</v>
      </c>
    </row>
    <row r="82" spans="1:7" x14ac:dyDescent="0.25">
      <c r="A82" s="3">
        <v>75</v>
      </c>
      <c r="B82" s="11">
        <f t="shared" si="7"/>
        <v>1282.6162559455277</v>
      </c>
      <c r="C82" s="11">
        <f t="shared" si="4"/>
        <v>121848.54431482512</v>
      </c>
      <c r="D82" s="11"/>
      <c r="E82" s="11"/>
      <c r="F82" s="12">
        <f t="shared" si="5"/>
        <v>-191200</v>
      </c>
      <c r="G82" s="13">
        <f t="shared" si="6"/>
        <v>-69351.455685174878</v>
      </c>
    </row>
    <row r="83" spans="1:7" x14ac:dyDescent="0.25">
      <c r="A83" s="3">
        <v>76</v>
      </c>
      <c r="B83" s="11">
        <f t="shared" si="7"/>
        <v>1302.6984503876859</v>
      </c>
      <c r="C83" s="11">
        <f t="shared" si="4"/>
        <v>123756.35278683016</v>
      </c>
      <c r="D83" s="11"/>
      <c r="E83" s="11"/>
      <c r="F83" s="12">
        <f t="shared" si="5"/>
        <v>-191200</v>
      </c>
      <c r="G83" s="13">
        <f t="shared" si="6"/>
        <v>-67443.647213169839</v>
      </c>
    </row>
    <row r="84" spans="1:7" x14ac:dyDescent="0.25">
      <c r="A84" s="3">
        <v>77</v>
      </c>
      <c r="B84" s="11">
        <f t="shared" si="7"/>
        <v>1323.0950760026467</v>
      </c>
      <c r="C84" s="11">
        <f t="shared" si="4"/>
        <v>125694.03222025144</v>
      </c>
      <c r="D84" s="11"/>
      <c r="E84" s="11"/>
      <c r="F84" s="12">
        <f t="shared" si="5"/>
        <v>-191200</v>
      </c>
      <c r="G84" s="13">
        <f t="shared" si="6"/>
        <v>-65505.967779748564</v>
      </c>
    </row>
    <row r="85" spans="1:7" x14ac:dyDescent="0.25">
      <c r="A85" s="3">
        <v>78</v>
      </c>
      <c r="B85" s="11">
        <f t="shared" si="7"/>
        <v>1343.8110559058953</v>
      </c>
      <c r="C85" s="11">
        <f t="shared" si="4"/>
        <v>127662.05031106005</v>
      </c>
      <c r="D85" s="11"/>
      <c r="E85" s="11"/>
      <c r="F85" s="12">
        <f t="shared" si="5"/>
        <v>-191200</v>
      </c>
      <c r="G85" s="13">
        <f t="shared" si="6"/>
        <v>-63537.949688939945</v>
      </c>
    </row>
    <row r="86" spans="1:7" x14ac:dyDescent="0.25">
      <c r="A86" s="3">
        <v>79</v>
      </c>
      <c r="B86" s="11">
        <f t="shared" si="7"/>
        <v>1364.8513902951784</v>
      </c>
      <c r="C86" s="11">
        <f t="shared" si="4"/>
        <v>129660.88207804195</v>
      </c>
      <c r="D86" s="11"/>
      <c r="E86" s="11"/>
      <c r="F86" s="12">
        <f t="shared" si="5"/>
        <v>-191200</v>
      </c>
      <c r="G86" s="13">
        <f t="shared" si="6"/>
        <v>-61539.117921958052</v>
      </c>
    </row>
    <row r="87" spans="1:7" x14ac:dyDescent="0.25">
      <c r="A87" s="3">
        <v>80</v>
      </c>
      <c r="B87" s="11">
        <f t="shared" si="7"/>
        <v>1386.2211576573986</v>
      </c>
      <c r="C87" s="11">
        <f t="shared" si="4"/>
        <v>131691.00997745286</v>
      </c>
      <c r="D87" s="11"/>
      <c r="E87" s="11"/>
      <c r="F87" s="12">
        <f t="shared" si="5"/>
        <v>-191200</v>
      </c>
      <c r="G87" s="13">
        <f t="shared" si="6"/>
        <v>-59508.990022547136</v>
      </c>
    </row>
    <row r="88" spans="1:7" x14ac:dyDescent="0.25">
      <c r="A88" s="3">
        <v>81</v>
      </c>
      <c r="B88" s="11">
        <f t="shared" si="7"/>
        <v>1407.9255159944039</v>
      </c>
      <c r="C88" s="11">
        <f t="shared" si="4"/>
        <v>133752.92401946837</v>
      </c>
      <c r="D88" s="11"/>
      <c r="E88" s="11"/>
      <c r="F88" s="12">
        <f t="shared" si="5"/>
        <v>-191200</v>
      </c>
      <c r="G88" s="13">
        <f t="shared" si="6"/>
        <v>-57447.075980531634</v>
      </c>
    </row>
    <row r="89" spans="1:7" x14ac:dyDescent="0.25">
      <c r="A89" s="3">
        <v>82</v>
      </c>
      <c r="B89" s="11">
        <f t="shared" si="7"/>
        <v>1429.9697040679694</v>
      </c>
      <c r="C89" s="11">
        <f t="shared" si="4"/>
        <v>135847.12188645708</v>
      </c>
      <c r="D89" s="11"/>
      <c r="E89" s="11"/>
      <c r="F89" s="12">
        <f t="shared" si="5"/>
        <v>-191200</v>
      </c>
      <c r="G89" s="13">
        <f t="shared" si="6"/>
        <v>-55352.878113542916</v>
      </c>
    </row>
    <row r="90" spans="1:7" x14ac:dyDescent="0.25">
      <c r="A90" s="3">
        <v>83</v>
      </c>
      <c r="B90" s="11">
        <f t="shared" si="7"/>
        <v>1452.3590426642736</v>
      </c>
      <c r="C90" s="11">
        <f t="shared" si="4"/>
        <v>137974.10905310599</v>
      </c>
      <c r="D90" s="11"/>
      <c r="E90" s="11"/>
      <c r="F90" s="12">
        <f t="shared" si="5"/>
        <v>-191200</v>
      </c>
      <c r="G90" s="13">
        <f t="shared" si="6"/>
        <v>-53225.890946894011</v>
      </c>
    </row>
    <row r="91" spans="1:7" x14ac:dyDescent="0.25">
      <c r="A91" s="3">
        <v>84</v>
      </c>
      <c r="B91" s="11">
        <f t="shared" si="7"/>
        <v>1475.0989358781715</v>
      </c>
      <c r="C91" s="11">
        <f t="shared" si="4"/>
        <v>140134.39890842629</v>
      </c>
      <c r="D91" s="11"/>
      <c r="E91" s="11"/>
      <c r="F91" s="12">
        <f t="shared" si="5"/>
        <v>-191200</v>
      </c>
      <c r="G91" s="13">
        <f t="shared" si="6"/>
        <v>-51065.601091573713</v>
      </c>
    </row>
    <row r="92" spans="1:7" x14ac:dyDescent="0.25">
      <c r="A92" s="3">
        <v>85</v>
      </c>
      <c r="B92" s="11">
        <f t="shared" si="7"/>
        <v>1498.1948724175757</v>
      </c>
      <c r="C92" s="11">
        <f t="shared" si="4"/>
        <v>142328.5128796697</v>
      </c>
      <c r="D92" s="11"/>
      <c r="E92" s="11"/>
      <c r="F92" s="12">
        <f t="shared" si="5"/>
        <v>-191200</v>
      </c>
      <c r="G92" s="13">
        <f t="shared" si="6"/>
        <v>-48871.487120330305</v>
      </c>
    </row>
    <row r="93" spans="1:7" x14ac:dyDescent="0.25">
      <c r="A93" s="3">
        <v>86</v>
      </c>
      <c r="B93" s="11">
        <f t="shared" si="7"/>
        <v>1521.6524269282618</v>
      </c>
      <c r="C93" s="11">
        <f t="shared" si="4"/>
        <v>144556.98055818488</v>
      </c>
      <c r="D93" s="11"/>
      <c r="E93" s="11"/>
      <c r="F93" s="12">
        <f t="shared" si="5"/>
        <v>-191200</v>
      </c>
      <c r="G93" s="13">
        <f t="shared" si="6"/>
        <v>-46643.019441815122</v>
      </c>
    </row>
    <row r="94" spans="1:7" x14ac:dyDescent="0.25">
      <c r="A94" s="3">
        <v>87</v>
      </c>
      <c r="B94" s="11">
        <f t="shared" si="7"/>
        <v>1545.477261339415</v>
      </c>
      <c r="C94" s="11">
        <f t="shared" si="4"/>
        <v>146820.33982724443</v>
      </c>
      <c r="D94" s="11"/>
      <c r="E94" s="11"/>
      <c r="F94" s="12">
        <f t="shared" si="5"/>
        <v>-191200</v>
      </c>
      <c r="G94" s="13">
        <f t="shared" si="6"/>
        <v>-44379.660172755568</v>
      </c>
    </row>
    <row r="95" spans="1:7" x14ac:dyDescent="0.25">
      <c r="A95" s="3">
        <v>88</v>
      </c>
      <c r="B95" s="11">
        <f t="shared" si="7"/>
        <v>1569.6751262302453</v>
      </c>
      <c r="C95" s="11">
        <f t="shared" si="4"/>
        <v>149119.1369918733</v>
      </c>
      <c r="D95" s="11"/>
      <c r="E95" s="11"/>
      <c r="F95" s="12">
        <f t="shared" si="5"/>
        <v>-191200</v>
      </c>
      <c r="G95" s="13">
        <f t="shared" si="6"/>
        <v>-42080.863008126704</v>
      </c>
    </row>
    <row r="96" spans="1:7" x14ac:dyDescent="0.25">
      <c r="A96" s="3">
        <v>89</v>
      </c>
      <c r="B96" s="11">
        <f t="shared" si="7"/>
        <v>1594.2518622179996</v>
      </c>
      <c r="C96" s="11">
        <f t="shared" si="4"/>
        <v>151453.92691070997</v>
      </c>
      <c r="D96" s="11"/>
      <c r="E96" s="11"/>
      <c r="F96" s="12">
        <f t="shared" si="5"/>
        <v>-191200</v>
      </c>
      <c r="G96" s="13">
        <f t="shared" si="6"/>
        <v>-39746.073089290032</v>
      </c>
    </row>
    <row r="97" spans="1:7" x14ac:dyDescent="0.25">
      <c r="A97" s="3">
        <v>90</v>
      </c>
      <c r="B97" s="11">
        <f t="shared" si="7"/>
        <v>1619.2134013677066</v>
      </c>
      <c r="C97" s="11">
        <f t="shared" si="4"/>
        <v>153825.27312993212</v>
      </c>
      <c r="D97" s="11"/>
      <c r="E97" s="11"/>
      <c r="F97" s="12">
        <f t="shared" si="5"/>
        <v>-191200</v>
      </c>
      <c r="G97" s="13">
        <f t="shared" si="6"/>
        <v>-37374.726870067883</v>
      </c>
    </row>
    <row r="98" spans="1:7" x14ac:dyDescent="0.25">
      <c r="A98" s="3">
        <v>91</v>
      </c>
      <c r="B98" s="11">
        <f t="shared" si="7"/>
        <v>1644.5657686239936</v>
      </c>
      <c r="C98" s="11">
        <f t="shared" si="4"/>
        <v>156233.74801927939</v>
      </c>
      <c r="D98" s="11"/>
      <c r="E98" s="11"/>
      <c r="F98" s="12">
        <f t="shared" si="5"/>
        <v>-191200</v>
      </c>
      <c r="G98" s="13">
        <f t="shared" si="6"/>
        <v>-34966.251980720612</v>
      </c>
    </row>
    <row r="99" spans="1:7" x14ac:dyDescent="0.25">
      <c r="A99" s="3">
        <v>92</v>
      </c>
      <c r="B99" s="11">
        <f t="shared" si="7"/>
        <v>1670.3150832653223</v>
      </c>
      <c r="C99" s="11">
        <f t="shared" si="4"/>
        <v>158679.93291020562</v>
      </c>
      <c r="D99" s="11"/>
      <c r="E99" s="11"/>
      <c r="F99" s="12">
        <f t="shared" si="5"/>
        <v>-191200</v>
      </c>
      <c r="G99" s="13">
        <f t="shared" si="6"/>
        <v>-32520.067089794378</v>
      </c>
    </row>
    <row r="100" spans="1:7" x14ac:dyDescent="0.25">
      <c r="A100" s="3">
        <v>93</v>
      </c>
      <c r="B100" s="11">
        <f t="shared" si="7"/>
        <v>1696.467560380994</v>
      </c>
      <c r="C100" s="11">
        <f t="shared" si="4"/>
        <v>161164.41823619444</v>
      </c>
      <c r="D100" s="11"/>
      <c r="E100" s="11"/>
      <c r="F100" s="12">
        <f t="shared" si="5"/>
        <v>-191200</v>
      </c>
      <c r="G100" s="13">
        <f t="shared" si="6"/>
        <v>-30035.58176380556</v>
      </c>
    </row>
    <row r="101" spans="1:7" x14ac:dyDescent="0.25">
      <c r="A101" s="3">
        <v>94</v>
      </c>
      <c r="B101" s="11">
        <f t="shared" si="7"/>
        <v>1723.0295123712797</v>
      </c>
      <c r="C101" s="11">
        <f t="shared" si="4"/>
        <v>163687.80367527157</v>
      </c>
      <c r="D101" s="11"/>
      <c r="E101" s="11"/>
      <c r="F101" s="12">
        <f t="shared" si="5"/>
        <v>-191200</v>
      </c>
      <c r="G101" s="13">
        <f t="shared" si="6"/>
        <v>-27512.196324728429</v>
      </c>
    </row>
    <row r="102" spans="1:7" x14ac:dyDescent="0.25">
      <c r="A102" s="3">
        <v>95</v>
      </c>
      <c r="B102" s="11">
        <f t="shared" si="7"/>
        <v>1750.0073504710385</v>
      </c>
      <c r="C102" s="11">
        <f t="shared" si="4"/>
        <v>166250.69829474867</v>
      </c>
      <c r="D102" s="11"/>
      <c r="E102" s="11"/>
      <c r="F102" s="12">
        <f t="shared" si="5"/>
        <v>-191200</v>
      </c>
      <c r="G102" s="13">
        <f t="shared" si="6"/>
        <v>-24949.301705251331</v>
      </c>
    </row>
    <row r="103" spans="1:7" x14ac:dyDescent="0.25">
      <c r="A103" s="3">
        <v>96</v>
      </c>
      <c r="B103" s="11">
        <f t="shared" si="7"/>
        <v>1777.4075862971922</v>
      </c>
      <c r="C103" s="11">
        <f t="shared" si="4"/>
        <v>168853.72069823326</v>
      </c>
      <c r="D103" s="11"/>
      <c r="E103" s="11"/>
      <c r="F103" s="12">
        <f t="shared" si="5"/>
        <v>-191200</v>
      </c>
      <c r="G103" s="13">
        <f t="shared" si="6"/>
        <v>-22346.279301766743</v>
      </c>
    </row>
    <row r="104" spans="1:7" x14ac:dyDescent="0.25">
      <c r="A104" s="3">
        <v>97</v>
      </c>
      <c r="B104" s="11">
        <f t="shared" si="7"/>
        <v>1805.236833420428</v>
      </c>
      <c r="C104" s="11">
        <f t="shared" si="4"/>
        <v>171497.49917494066</v>
      </c>
      <c r="D104" s="11"/>
      <c r="E104" s="11"/>
      <c r="F104" s="12">
        <f t="shared" si="5"/>
        <v>-191200</v>
      </c>
      <c r="G104" s="13">
        <f t="shared" si="6"/>
        <v>-19702.500825059338</v>
      </c>
    </row>
    <row r="105" spans="1:7" x14ac:dyDescent="0.25">
      <c r="A105" s="3">
        <v>98</v>
      </c>
      <c r="B105" s="11">
        <f t="shared" si="7"/>
        <v>1833.5018089615105</v>
      </c>
      <c r="C105" s="11">
        <f t="shared" si="4"/>
        <v>174182.6718513435</v>
      </c>
      <c r="D105" s="11"/>
      <c r="E105" s="11"/>
      <c r="F105" s="12">
        <f t="shared" si="5"/>
        <v>-191200</v>
      </c>
      <c r="G105" s="13">
        <f t="shared" si="6"/>
        <v>-17017.328148656496</v>
      </c>
    </row>
    <row r="106" spans="1:7" x14ac:dyDescent="0.25">
      <c r="A106" s="3">
        <v>99</v>
      </c>
      <c r="B106" s="11">
        <f t="shared" si="7"/>
        <v>1862.2093352125873</v>
      </c>
      <c r="C106" s="11">
        <f t="shared" si="4"/>
        <v>176909.88684519581</v>
      </c>
      <c r="D106" s="11"/>
      <c r="E106" s="11"/>
      <c r="F106" s="12">
        <f t="shared" si="5"/>
        <v>-191200</v>
      </c>
      <c r="G106" s="13">
        <f t="shared" si="6"/>
        <v>-14290.113154804189</v>
      </c>
    </row>
    <row r="107" spans="1:7" x14ac:dyDescent="0.25">
      <c r="A107" s="3">
        <v>100</v>
      </c>
      <c r="B107" s="11">
        <f t="shared" si="7"/>
        <v>1891.3663412838794</v>
      </c>
      <c r="C107" s="11">
        <f t="shared" si="4"/>
        <v>179679.80242196855</v>
      </c>
      <c r="D107" s="11"/>
      <c r="E107" s="11"/>
      <c r="F107" s="12">
        <f t="shared" si="5"/>
        <v>-191200</v>
      </c>
      <c r="G107" s="13">
        <f t="shared" si="6"/>
        <v>-11520.197578031453</v>
      </c>
    </row>
    <row r="108" spans="1:7" x14ac:dyDescent="0.25">
      <c r="A108" s="3">
        <v>101</v>
      </c>
      <c r="B108" s="11">
        <f t="shared" si="7"/>
        <v>1920.979864776154</v>
      </c>
      <c r="C108" s="11">
        <f t="shared" si="4"/>
        <v>182493.08715373464</v>
      </c>
      <c r="D108" s="11"/>
      <c r="E108" s="11"/>
      <c r="F108" s="12">
        <f t="shared" si="5"/>
        <v>-191200</v>
      </c>
      <c r="G108" s="13">
        <f t="shared" si="6"/>
        <v>-8706.9128462653607</v>
      </c>
    </row>
    <row r="109" spans="1:7" x14ac:dyDescent="0.25">
      <c r="A109" s="3">
        <v>102</v>
      </c>
      <c r="B109" s="11">
        <f t="shared" si="7"/>
        <v>1951.0570534793853</v>
      </c>
      <c r="C109" s="11">
        <f t="shared" si="4"/>
        <v>185350.4200805416</v>
      </c>
      <c r="D109" s="11"/>
      <c r="E109" s="11"/>
      <c r="F109" s="12">
        <f t="shared" si="5"/>
        <v>-191200</v>
      </c>
      <c r="G109" s="13">
        <f t="shared" si="6"/>
        <v>-5849.579919458396</v>
      </c>
    </row>
    <row r="110" spans="1:7" x14ac:dyDescent="0.25">
      <c r="A110" s="3">
        <v>103</v>
      </c>
      <c r="B110" s="11">
        <f t="shared" si="7"/>
        <v>1981.6051670980089</v>
      </c>
      <c r="C110" s="11">
        <f t="shared" si="4"/>
        <v>188252.49087431084</v>
      </c>
      <c r="D110" s="11"/>
      <c r="E110" s="11"/>
      <c r="F110" s="12">
        <f t="shared" si="5"/>
        <v>-191200</v>
      </c>
      <c r="G110" s="13">
        <f t="shared" si="6"/>
        <v>-2947.509125689161</v>
      </c>
    </row>
    <row r="111" spans="1:7" ht="16.5" thickBot="1" x14ac:dyDescent="0.3">
      <c r="A111" s="5">
        <v>104</v>
      </c>
      <c r="B111" s="14">
        <f t="shared" si="7"/>
        <v>2012.6315790031906</v>
      </c>
      <c r="C111" s="14">
        <f t="shared" si="4"/>
        <v>191200.0000053031</v>
      </c>
      <c r="D111" s="14"/>
      <c r="E111" s="14"/>
      <c r="F111" s="15">
        <f t="shared" si="5"/>
        <v>-191200</v>
      </c>
      <c r="G111" s="16">
        <f t="shared" si="6"/>
        <v>5.3030962590128183E-6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8"/>
  <sheetViews>
    <sheetView tabSelected="1" workbookViewId="0">
      <selection activeCell="G10" sqref="G10"/>
    </sheetView>
  </sheetViews>
  <sheetFormatPr defaultRowHeight="15.75" x14ac:dyDescent="0.25"/>
  <cols>
    <col min="2" max="2" width="15.5" customWidth="1"/>
    <col min="3" max="3" width="14.875" customWidth="1"/>
    <col min="4" max="4" width="11.625" customWidth="1"/>
    <col min="5" max="6" width="9.875" bestFit="1" customWidth="1"/>
    <col min="11" max="11" width="9.125" customWidth="1"/>
    <col min="12" max="12" width="11.125" bestFit="1" customWidth="1"/>
    <col min="13" max="13" width="9.25" customWidth="1"/>
    <col min="15" max="15" width="14.625" customWidth="1"/>
  </cols>
  <sheetData>
    <row r="1" spans="1:16" ht="16.5" thickBot="1" x14ac:dyDescent="0.3">
      <c r="A1" s="50"/>
      <c r="B1" s="113"/>
      <c r="C1" s="113"/>
      <c r="D1" s="113"/>
      <c r="E1" s="113"/>
      <c r="F1" s="113"/>
      <c r="G1" s="113"/>
      <c r="H1" s="113"/>
      <c r="I1" s="113"/>
      <c r="J1" s="113"/>
    </row>
    <row r="2" spans="1:16" ht="16.5" thickBot="1" x14ac:dyDescent="0.3">
      <c r="A2" s="20" t="s">
        <v>19</v>
      </c>
      <c r="B2" s="114" t="s">
        <v>20</v>
      </c>
      <c r="C2" s="115"/>
      <c r="D2" s="115"/>
      <c r="E2" s="115"/>
      <c r="F2" s="116"/>
      <c r="G2" s="113"/>
      <c r="H2" s="113"/>
      <c r="I2" s="113"/>
      <c r="J2" s="113"/>
      <c r="K2" s="113"/>
      <c r="L2" s="113"/>
      <c r="M2" s="113"/>
    </row>
    <row r="3" spans="1:16" ht="16.5" thickBot="1" x14ac:dyDescent="0.3">
      <c r="A3" s="20" t="s">
        <v>22</v>
      </c>
      <c r="B3" s="108" t="s">
        <v>26</v>
      </c>
      <c r="C3" s="21" t="s">
        <v>27</v>
      </c>
      <c r="D3" s="21" t="s">
        <v>28</v>
      </c>
      <c r="E3" s="96" t="s">
        <v>1</v>
      </c>
      <c r="F3" s="104"/>
      <c r="G3" s="24"/>
      <c r="H3" s="24"/>
      <c r="I3" s="24"/>
      <c r="J3" s="24"/>
      <c r="K3" s="24"/>
      <c r="L3" s="32"/>
      <c r="M3" s="24"/>
      <c r="N3" s="11"/>
    </row>
    <row r="4" spans="1:16" ht="16.5" thickBot="1" x14ac:dyDescent="0.3">
      <c r="A4" s="17" t="s">
        <v>2</v>
      </c>
      <c r="B4" s="67">
        <f>SUM(C11:C63)</f>
        <v>2152130.6580000916</v>
      </c>
      <c r="C4" s="25">
        <f>SUM(L11:L63)</f>
        <v>1750427.6698556051</v>
      </c>
      <c r="D4" s="106">
        <f>38000*52</f>
        <v>1976000</v>
      </c>
      <c r="E4" s="106">
        <v>1300000</v>
      </c>
      <c r="F4" s="43"/>
      <c r="G4" s="31"/>
      <c r="H4" s="33"/>
      <c r="I4" s="31"/>
      <c r="J4" s="33"/>
      <c r="K4" s="31"/>
      <c r="L4" s="33"/>
      <c r="M4" s="31"/>
      <c r="N4" s="11"/>
    </row>
    <row r="5" spans="1:16" ht="16.5" thickBot="1" x14ac:dyDescent="0.3">
      <c r="A5" s="18" t="s">
        <v>3</v>
      </c>
      <c r="B5" s="88">
        <f>SUM(C64:C115)</f>
        <v>2410479.8038335284</v>
      </c>
      <c r="C5" s="86">
        <f>SUM(L64:L115)</f>
        <v>1482000</v>
      </c>
      <c r="D5" s="106">
        <f t="shared" ref="D5:D6" si="0">38000*52</f>
        <v>1976000</v>
      </c>
      <c r="E5" s="106">
        <v>1300000</v>
      </c>
      <c r="F5" s="33"/>
      <c r="G5" s="31"/>
      <c r="H5" s="33"/>
      <c r="I5" s="31"/>
      <c r="J5" s="33"/>
      <c r="K5" s="31"/>
      <c r="L5" s="33"/>
      <c r="M5" s="31"/>
      <c r="N5" s="11"/>
    </row>
    <row r="6" spans="1:16" x14ac:dyDescent="0.25">
      <c r="A6" s="18" t="s">
        <v>5</v>
      </c>
      <c r="B6" s="88">
        <f>SUM(C116:C167)</f>
        <v>2568800</v>
      </c>
      <c r="C6" s="26">
        <f>SUM(L116:L167)</f>
        <v>1482000</v>
      </c>
      <c r="D6" s="95">
        <f t="shared" si="0"/>
        <v>1976000</v>
      </c>
      <c r="E6" s="95">
        <v>1300000</v>
      </c>
      <c r="F6" s="43"/>
      <c r="G6" s="31"/>
      <c r="H6" s="33"/>
      <c r="I6" s="31"/>
      <c r="J6" s="33"/>
      <c r="K6" s="31"/>
      <c r="L6" s="33"/>
      <c r="M6" s="31"/>
      <c r="N6" s="11"/>
    </row>
    <row r="7" spans="1:16" ht="16.5" thickBot="1" x14ac:dyDescent="0.3">
      <c r="A7" s="19" t="s">
        <v>4</v>
      </c>
      <c r="B7" s="110">
        <v>800000</v>
      </c>
      <c r="C7" s="109">
        <v>500000</v>
      </c>
      <c r="D7" s="107">
        <v>600000</v>
      </c>
      <c r="E7" s="105"/>
      <c r="F7" s="43"/>
      <c r="G7" s="31"/>
      <c r="H7" s="33"/>
      <c r="I7" s="31"/>
      <c r="J7" s="33"/>
      <c r="K7" s="31"/>
      <c r="L7" s="33"/>
      <c r="M7" s="31"/>
      <c r="N7" s="11"/>
    </row>
    <row r="8" spans="1:16" x14ac:dyDescent="0.25">
      <c r="A8" s="61" t="s">
        <v>37</v>
      </c>
      <c r="B8" s="64">
        <f>SUM(B4:B6)-B7</f>
        <v>6331410.4618336204</v>
      </c>
      <c r="C8" s="65">
        <f>SUM(C4:C6)-C7</f>
        <v>4214427.6698556049</v>
      </c>
      <c r="D8" s="65">
        <f>SUM(D4:D6)-D7</f>
        <v>5328000</v>
      </c>
      <c r="E8" s="65">
        <f>SUM(E4:E6)</f>
        <v>3900000</v>
      </c>
      <c r="F8" s="103"/>
      <c r="G8" s="11"/>
      <c r="H8" s="11"/>
      <c r="I8" s="11"/>
      <c r="J8" s="42"/>
      <c r="K8" s="11"/>
      <c r="M8" s="42"/>
      <c r="N8" s="42"/>
      <c r="O8" s="42"/>
      <c r="P8" s="42"/>
    </row>
    <row r="9" spans="1:16" x14ac:dyDescent="0.25">
      <c r="A9" s="62" t="s">
        <v>0</v>
      </c>
      <c r="B9" s="40"/>
      <c r="E9" s="40"/>
      <c r="F9" s="48"/>
      <c r="H9" s="47"/>
      <c r="I9" s="62" t="s">
        <v>33</v>
      </c>
      <c r="K9" s="40"/>
      <c r="L9" s="40"/>
      <c r="O9" s="41"/>
      <c r="P9" s="37"/>
    </row>
    <row r="10" spans="1:16" x14ac:dyDescent="0.25">
      <c r="A10" s="36" t="s">
        <v>11</v>
      </c>
      <c r="B10" s="37" t="s">
        <v>29</v>
      </c>
      <c r="C10" s="38" t="s">
        <v>30</v>
      </c>
      <c r="D10" s="36" t="s">
        <v>31</v>
      </c>
      <c r="E10" s="37" t="s">
        <v>32</v>
      </c>
      <c r="F10" s="44"/>
      <c r="I10" s="39" t="s">
        <v>11</v>
      </c>
      <c r="J10" s="40" t="s">
        <v>35</v>
      </c>
      <c r="K10" s="40"/>
      <c r="L10" s="37" t="s">
        <v>34</v>
      </c>
      <c r="M10" s="40"/>
      <c r="N10" s="40" t="s">
        <v>31</v>
      </c>
      <c r="O10" s="41" t="s">
        <v>36</v>
      </c>
    </row>
    <row r="11" spans="1:16" x14ac:dyDescent="0.25">
      <c r="A11" s="51">
        <v>0</v>
      </c>
      <c r="B11" s="11">
        <v>400</v>
      </c>
      <c r="C11" s="52">
        <f>B11*$D$11</f>
        <v>38000</v>
      </c>
      <c r="D11" s="56">
        <v>95</v>
      </c>
      <c r="E11" s="57">
        <v>2.5259179385128078E-3</v>
      </c>
      <c r="F11" s="44"/>
      <c r="I11" s="36">
        <v>0</v>
      </c>
      <c r="J11" s="37">
        <v>400</v>
      </c>
      <c r="K11" s="37"/>
      <c r="L11" s="59">
        <f>J11*$N$11</f>
        <v>38000</v>
      </c>
      <c r="M11" s="37"/>
      <c r="N11" s="58">
        <v>95</v>
      </c>
      <c r="O11" s="60">
        <v>-5.5170746247781019E-3</v>
      </c>
    </row>
    <row r="12" spans="1:16" x14ac:dyDescent="0.25">
      <c r="A12" s="51">
        <v>1</v>
      </c>
      <c r="B12" s="11">
        <f>B11*(1+$E$11)</f>
        <v>401.01036717540512</v>
      </c>
      <c r="C12" s="52">
        <f t="shared" ref="C12:C75" si="1">B12*$D$11</f>
        <v>38095.984881663484</v>
      </c>
      <c r="I12" s="51">
        <v>1</v>
      </c>
      <c r="J12" s="11">
        <f>J11*(1+$O$11)</f>
        <v>397.79317015008877</v>
      </c>
      <c r="K12" s="11"/>
      <c r="L12" s="59">
        <f t="shared" ref="L12:L75" si="2">J12*$N$11</f>
        <v>37790.351164258434</v>
      </c>
      <c r="M12" s="11"/>
      <c r="N12" s="11"/>
      <c r="O12" s="47"/>
    </row>
    <row r="13" spans="1:16" x14ac:dyDescent="0.25">
      <c r="A13" s="51">
        <v>2</v>
      </c>
      <c r="B13" s="11">
        <f t="shared" ref="B13:B76" si="3">B12*(1+$E$11)</f>
        <v>402.02328645538313</v>
      </c>
      <c r="C13" s="52">
        <f t="shared" si="1"/>
        <v>38192.212213261395</v>
      </c>
      <c r="I13" s="51">
        <v>2</v>
      </c>
      <c r="J13" s="11">
        <f t="shared" ref="J13:J63" si="4">J12*(1+$O$11)</f>
        <v>395.59851554514364</v>
      </c>
      <c r="K13" s="11"/>
      <c r="L13" s="59">
        <f t="shared" si="2"/>
        <v>37581.858976788644</v>
      </c>
      <c r="M13" s="11"/>
      <c r="N13" s="11"/>
      <c r="O13" s="47"/>
    </row>
    <row r="14" spans="1:16" x14ac:dyDescent="0.25">
      <c r="A14" s="51">
        <v>3</v>
      </c>
      <c r="B14" s="11">
        <f t="shared" si="3"/>
        <v>403.03876428634067</v>
      </c>
      <c r="C14" s="52">
        <f t="shared" si="1"/>
        <v>38288.682607202361</v>
      </c>
      <c r="I14" s="51">
        <v>3</v>
      </c>
      <c r="J14" s="11">
        <f t="shared" si="4"/>
        <v>393.41596901342962</v>
      </c>
      <c r="K14" s="11"/>
      <c r="L14" s="59">
        <f t="shared" si="2"/>
        <v>37374.517056275814</v>
      </c>
      <c r="M14" s="11"/>
      <c r="N14" s="11"/>
      <c r="O14" s="47"/>
    </row>
    <row r="15" spans="1:16" x14ac:dyDescent="0.25">
      <c r="A15" s="51">
        <v>4</v>
      </c>
      <c r="B15" s="11">
        <f t="shared" si="3"/>
        <v>404.05680713096757</v>
      </c>
      <c r="C15" s="52">
        <f t="shared" si="1"/>
        <v>38385.396677441917</v>
      </c>
      <c r="I15" s="51">
        <v>4</v>
      </c>
      <c r="J15" s="11">
        <f t="shared" si="4"/>
        <v>391.24546375380311</v>
      </c>
      <c r="K15" s="11"/>
      <c r="L15" s="59">
        <f t="shared" si="2"/>
        <v>37168.319056611297</v>
      </c>
      <c r="M15" s="11"/>
      <c r="N15" s="11"/>
      <c r="O15" s="47"/>
    </row>
    <row r="16" spans="1:16" x14ac:dyDescent="0.25">
      <c r="A16" s="51">
        <v>5</v>
      </c>
      <c r="B16" s="11">
        <f t="shared" si="3"/>
        <v>405.07742146827792</v>
      </c>
      <c r="C16" s="52">
        <f t="shared" si="1"/>
        <v>38482.3550394864</v>
      </c>
      <c r="I16" s="51">
        <v>5</v>
      </c>
      <c r="J16" s="11">
        <f t="shared" si="4"/>
        <v>389.08693333366745</v>
      </c>
      <c r="K16" s="11"/>
      <c r="L16" s="59">
        <f t="shared" si="2"/>
        <v>36963.258666698406</v>
      </c>
      <c r="M16" s="11"/>
      <c r="N16" s="11"/>
      <c r="O16" s="47"/>
    </row>
    <row r="17" spans="1:15" x14ac:dyDescent="0.25">
      <c r="A17" s="51">
        <v>6</v>
      </c>
      <c r="B17" s="11">
        <f t="shared" si="3"/>
        <v>406.10061379365118</v>
      </c>
      <c r="C17" s="52">
        <f t="shared" si="1"/>
        <v>38579.55831039686</v>
      </c>
      <c r="I17" s="51">
        <v>6</v>
      </c>
      <c r="J17" s="11">
        <f t="shared" si="4"/>
        <v>386.94031168693954</v>
      </c>
      <c r="K17" s="11"/>
      <c r="L17" s="59">
        <f t="shared" si="2"/>
        <v>36759.329610259258</v>
      </c>
      <c r="M17" s="11"/>
      <c r="N17" s="11"/>
      <c r="O17" s="47"/>
    </row>
    <row r="18" spans="1:15" x14ac:dyDescent="0.25">
      <c r="A18" s="51">
        <v>7</v>
      </c>
      <c r="B18" s="11">
        <f t="shared" si="3"/>
        <v>407.12639061887364</v>
      </c>
      <c r="C18" s="52">
        <f t="shared" si="1"/>
        <v>38677.007108792997</v>
      </c>
      <c r="I18" s="51">
        <v>7</v>
      </c>
      <c r="J18" s="11">
        <f t="shared" si="4"/>
        <v>384.80553311202777</v>
      </c>
      <c r="K18" s="11"/>
      <c r="L18" s="59">
        <f t="shared" si="2"/>
        <v>36556.525645642636</v>
      </c>
      <c r="M18" s="11"/>
      <c r="N18" s="11"/>
      <c r="O18" s="47"/>
    </row>
    <row r="19" spans="1:15" x14ac:dyDescent="0.25">
      <c r="A19" s="51">
        <v>8</v>
      </c>
      <c r="B19" s="11">
        <f t="shared" si="3"/>
        <v>408.15475847217988</v>
      </c>
      <c r="C19" s="52">
        <f t="shared" si="1"/>
        <v>38774.702054857087</v>
      </c>
      <c r="I19" s="51">
        <v>8</v>
      </c>
      <c r="J19" s="11">
        <f t="shared" si="4"/>
        <v>382.68253226982119</v>
      </c>
      <c r="K19" s="11"/>
      <c r="L19" s="59">
        <f t="shared" si="2"/>
        <v>36354.840565633014</v>
      </c>
      <c r="M19" s="11"/>
      <c r="N19" s="11"/>
      <c r="O19" s="47"/>
    </row>
    <row r="20" spans="1:15" x14ac:dyDescent="0.25">
      <c r="A20" s="51">
        <v>9</v>
      </c>
      <c r="B20" s="11">
        <f t="shared" si="3"/>
        <v>409.18572389829416</v>
      </c>
      <c r="C20" s="52">
        <f t="shared" si="1"/>
        <v>38872.643770337942</v>
      </c>
      <c r="I20" s="51">
        <v>9</v>
      </c>
      <c r="J20" s="11">
        <f t="shared" si="4"/>
        <v>380.57124418168951</v>
      </c>
      <c r="K20" s="11"/>
      <c r="L20" s="59">
        <f t="shared" si="2"/>
        <v>36154.268197260506</v>
      </c>
      <c r="M20" s="11"/>
      <c r="N20" s="11"/>
      <c r="O20" s="47"/>
    </row>
    <row r="21" spans="1:15" x14ac:dyDescent="0.25">
      <c r="A21" s="51">
        <v>10</v>
      </c>
      <c r="B21" s="11">
        <f t="shared" si="3"/>
        <v>410.21929345847224</v>
      </c>
      <c r="C21" s="52">
        <f t="shared" si="1"/>
        <v>38970.832878554866</v>
      </c>
      <c r="I21" s="51">
        <v>10</v>
      </c>
      <c r="J21" s="11">
        <f t="shared" si="4"/>
        <v>378.47160422749448</v>
      </c>
      <c r="K21" s="11"/>
      <c r="L21" s="59">
        <f t="shared" si="2"/>
        <v>35954.802401611974</v>
      </c>
      <c r="M21" s="11"/>
      <c r="N21" s="11"/>
      <c r="O21" s="47"/>
    </row>
    <row r="22" spans="1:15" x14ac:dyDescent="0.25">
      <c r="A22" s="51">
        <v>11</v>
      </c>
      <c r="B22" s="11">
        <f t="shared" si="3"/>
        <v>411.25547373054309</v>
      </c>
      <c r="C22" s="52">
        <f t="shared" si="1"/>
        <v>39069.270004401595</v>
      </c>
      <c r="I22" s="51">
        <v>11</v>
      </c>
      <c r="J22" s="11">
        <f t="shared" si="4"/>
        <v>376.3835481436119</v>
      </c>
      <c r="K22" s="11"/>
      <c r="L22" s="59">
        <f t="shared" si="2"/>
        <v>35756.43707364313</v>
      </c>
      <c r="M22" s="11"/>
      <c r="N22" s="11"/>
      <c r="O22" s="47"/>
    </row>
    <row r="23" spans="1:15" x14ac:dyDescent="0.25">
      <c r="A23" s="51">
        <v>12</v>
      </c>
      <c r="B23" s="11">
        <f t="shared" si="3"/>
        <v>412.29427130895067</v>
      </c>
      <c r="C23" s="52">
        <f t="shared" si="1"/>
        <v>39167.95577435031</v>
      </c>
      <c r="I23" s="51">
        <v>12</v>
      </c>
      <c r="J23" s="11">
        <f t="shared" si="4"/>
        <v>374.30701202096481</v>
      </c>
      <c r="K23" s="11"/>
      <c r="L23" s="59">
        <f t="shared" si="2"/>
        <v>35559.166141991656</v>
      </c>
      <c r="M23" s="11"/>
      <c r="N23" s="11"/>
      <c r="O23" s="47"/>
    </row>
    <row r="24" spans="1:15" x14ac:dyDescent="0.25">
      <c r="A24" s="51">
        <v>13</v>
      </c>
      <c r="B24" s="11">
        <f t="shared" si="3"/>
        <v>413.33569280479605</v>
      </c>
      <c r="C24" s="52">
        <f t="shared" si="1"/>
        <v>39266.890816455627</v>
      </c>
      <c r="I24" s="51">
        <v>13</v>
      </c>
      <c r="J24" s="11">
        <f t="shared" si="4"/>
        <v>372.24193230306741</v>
      </c>
      <c r="K24" s="11"/>
      <c r="L24" s="59">
        <f t="shared" si="2"/>
        <v>35362.983568791402</v>
      </c>
      <c r="M24" s="11"/>
      <c r="N24" s="11"/>
      <c r="O24" s="47"/>
    </row>
    <row r="25" spans="1:15" x14ac:dyDescent="0.25">
      <c r="A25" s="51">
        <v>14</v>
      </c>
      <c r="B25" s="11">
        <f t="shared" si="3"/>
        <v>414.37974484587932</v>
      </c>
      <c r="C25" s="52">
        <f t="shared" si="1"/>
        <v>39366.075760358537</v>
      </c>
      <c r="I25" s="51">
        <v>14</v>
      </c>
      <c r="J25" s="11">
        <f t="shared" si="4"/>
        <v>370.18824578407981</v>
      </c>
      <c r="K25" s="11"/>
      <c r="L25" s="59">
        <f t="shared" si="2"/>
        <v>35167.88334948758</v>
      </c>
      <c r="M25" s="11"/>
      <c r="N25" s="11"/>
      <c r="O25" s="47"/>
    </row>
    <row r="26" spans="1:15" x14ac:dyDescent="0.25">
      <c r="A26" s="51">
        <v>15</v>
      </c>
      <c r="B26" s="11">
        <f t="shared" si="3"/>
        <v>415.42643407674188</v>
      </c>
      <c r="C26" s="52">
        <f t="shared" si="1"/>
        <v>39465.511237290477</v>
      </c>
      <c r="I26" s="51">
        <v>15</v>
      </c>
      <c r="J26" s="11">
        <f t="shared" si="4"/>
        <v>368.14588960687331</v>
      </c>
      <c r="K26" s="11"/>
      <c r="L26" s="59">
        <f t="shared" si="2"/>
        <v>34973.859512652962</v>
      </c>
      <c r="M26" s="11"/>
      <c r="N26" s="11"/>
      <c r="O26" s="47"/>
    </row>
    <row r="27" spans="1:15" x14ac:dyDescent="0.25">
      <c r="A27" s="51">
        <v>16</v>
      </c>
      <c r="B27" s="11">
        <f t="shared" si="3"/>
        <v>416.47576715870878</v>
      </c>
      <c r="C27" s="52">
        <f t="shared" si="1"/>
        <v>39565.197880077336</v>
      </c>
      <c r="I27" s="51">
        <v>16</v>
      </c>
      <c r="J27" s="11">
        <f t="shared" si="4"/>
        <v>366.11480126110683</v>
      </c>
      <c r="K27" s="11"/>
      <c r="L27" s="59">
        <f t="shared" si="2"/>
        <v>34780.90611980515</v>
      </c>
      <c r="M27" s="11"/>
      <c r="N27" s="11"/>
      <c r="O27" s="47"/>
    </row>
    <row r="28" spans="1:15" x14ac:dyDescent="0.25">
      <c r="A28" s="51">
        <v>17</v>
      </c>
      <c r="B28" s="11">
        <f t="shared" si="3"/>
        <v>417.52775076993089</v>
      </c>
      <c r="C28" s="52">
        <f t="shared" si="1"/>
        <v>39665.136323143437</v>
      </c>
      <c r="I28" s="51">
        <v>17</v>
      </c>
      <c r="J28" s="11">
        <f t="shared" si="4"/>
        <v>364.09491858131349</v>
      </c>
      <c r="K28" s="11"/>
      <c r="L28" s="59">
        <f t="shared" si="2"/>
        <v>34589.017265224778</v>
      </c>
      <c r="M28" s="11"/>
      <c r="N28" s="11"/>
      <c r="O28" s="47"/>
    </row>
    <row r="29" spans="1:15" x14ac:dyDescent="0.25">
      <c r="A29" s="51">
        <v>18</v>
      </c>
      <c r="B29" s="11">
        <f t="shared" si="3"/>
        <v>418.58239160542757</v>
      </c>
      <c r="C29" s="52">
        <f t="shared" si="1"/>
        <v>39765.327202515618</v>
      </c>
      <c r="I29" s="51">
        <v>18</v>
      </c>
      <c r="J29" s="11">
        <f t="shared" si="4"/>
        <v>362.08617974499788</v>
      </c>
      <c r="K29" s="11"/>
      <c r="L29" s="59">
        <f t="shared" si="2"/>
        <v>34398.187075774797</v>
      </c>
      <c r="M29" s="11"/>
      <c r="N29" s="11"/>
      <c r="O29" s="47"/>
    </row>
    <row r="30" spans="1:15" x14ac:dyDescent="0.25">
      <c r="A30" s="51">
        <v>19</v>
      </c>
      <c r="B30" s="11">
        <f t="shared" si="3"/>
        <v>419.63969637712933</v>
      </c>
      <c r="C30" s="52">
        <f t="shared" si="1"/>
        <v>39865.771155827286</v>
      </c>
      <c r="I30" s="51">
        <v>19</v>
      </c>
      <c r="J30" s="11">
        <f t="shared" si="4"/>
        <v>360.08852327074391</v>
      </c>
      <c r="K30" s="11"/>
      <c r="L30" s="59">
        <f t="shared" si="2"/>
        <v>34208.409710720669</v>
      </c>
      <c r="M30" s="11"/>
      <c r="N30" s="11"/>
      <c r="O30" s="47"/>
    </row>
    <row r="31" spans="1:15" x14ac:dyDescent="0.25">
      <c r="A31" s="51">
        <v>20</v>
      </c>
      <c r="B31" s="11">
        <f t="shared" si="3"/>
        <v>420.69967181392042</v>
      </c>
      <c r="C31" s="52">
        <f t="shared" si="1"/>
        <v>39966.468822322437</v>
      </c>
      <c r="I31" s="51">
        <v>20</v>
      </c>
      <c r="J31" s="11">
        <f t="shared" si="4"/>
        <v>358.10188801633308</v>
      </c>
      <c r="K31" s="11"/>
      <c r="L31" s="59">
        <f t="shared" si="2"/>
        <v>34019.679361551644</v>
      </c>
      <c r="M31" s="11"/>
      <c r="N31" s="11"/>
      <c r="O31" s="47"/>
    </row>
    <row r="32" spans="1:15" x14ac:dyDescent="0.25">
      <c r="A32" s="51">
        <v>21</v>
      </c>
      <c r="B32" s="11">
        <f t="shared" si="3"/>
        <v>421.7623246616817</v>
      </c>
      <c r="C32" s="52">
        <f t="shared" si="1"/>
        <v>40067.420842859763</v>
      </c>
      <c r="I32" s="51">
        <v>21</v>
      </c>
      <c r="J32" s="11">
        <f t="shared" si="4"/>
        <v>356.12621317687302</v>
      </c>
      <c r="K32" s="11"/>
      <c r="L32" s="59">
        <f t="shared" si="2"/>
        <v>33831.990251802934</v>
      </c>
      <c r="M32" s="11"/>
      <c r="N32" s="11"/>
      <c r="O32" s="47"/>
    </row>
    <row r="33" spans="1:15" x14ac:dyDescent="0.25">
      <c r="A33" s="51">
        <v>22</v>
      </c>
      <c r="B33" s="11">
        <f t="shared" si="3"/>
        <v>422.82766168333353</v>
      </c>
      <c r="C33" s="52">
        <f t="shared" si="1"/>
        <v>40168.627859916684</v>
      </c>
      <c r="I33" s="51">
        <v>22</v>
      </c>
      <c r="J33" s="11">
        <f t="shared" si="4"/>
        <v>354.16143828293656</v>
      </c>
      <c r="K33" s="11"/>
      <c r="L33" s="59">
        <f t="shared" si="2"/>
        <v>33645.336636878972</v>
      </c>
      <c r="M33" s="11"/>
      <c r="N33" s="11"/>
      <c r="O33" s="47"/>
    </row>
    <row r="34" spans="1:15" x14ac:dyDescent="0.25">
      <c r="A34" s="51">
        <v>23</v>
      </c>
      <c r="B34" s="11">
        <f t="shared" si="3"/>
        <v>423.89568965887889</v>
      </c>
      <c r="C34" s="52">
        <f t="shared" si="1"/>
        <v>40270.090517593497</v>
      </c>
      <c r="I34" s="51">
        <v>23</v>
      </c>
      <c r="J34" s="11">
        <f t="shared" si="4"/>
        <v>352.20750319871087</v>
      </c>
      <c r="K34" s="11"/>
      <c r="L34" s="59">
        <f t="shared" si="2"/>
        <v>33459.712803877534</v>
      </c>
      <c r="M34" s="11"/>
      <c r="N34" s="11"/>
      <c r="O34" s="47"/>
    </row>
    <row r="35" spans="1:15" x14ac:dyDescent="0.25">
      <c r="A35" s="51">
        <v>24</v>
      </c>
      <c r="B35" s="11">
        <f t="shared" si="3"/>
        <v>424.96641538544657</v>
      </c>
      <c r="C35" s="52">
        <f t="shared" si="1"/>
        <v>40371.80946161742</v>
      </c>
      <c r="I35" s="51">
        <v>24</v>
      </c>
      <c r="J35" s="11">
        <f t="shared" si="4"/>
        <v>350.2643481201568</v>
      </c>
      <c r="K35" s="11"/>
      <c r="L35" s="59">
        <f t="shared" si="2"/>
        <v>33275.113071414897</v>
      </c>
      <c r="M35" s="11"/>
      <c r="N35" s="11"/>
      <c r="O35" s="47"/>
    </row>
    <row r="36" spans="1:15" x14ac:dyDescent="0.25">
      <c r="A36" s="51">
        <v>25</v>
      </c>
      <c r="B36" s="11">
        <f t="shared" si="3"/>
        <v>426.0398456773342</v>
      </c>
      <c r="C36" s="52">
        <f t="shared" si="1"/>
        <v>40473.785339346752</v>
      </c>
      <c r="I36" s="51">
        <v>25</v>
      </c>
      <c r="J36" s="11">
        <f t="shared" si="4"/>
        <v>348.33191357317861</v>
      </c>
      <c r="K36" s="11"/>
      <c r="L36" s="59">
        <f t="shared" si="2"/>
        <v>33091.531789451969</v>
      </c>
      <c r="M36" s="11"/>
      <c r="N36" s="11"/>
      <c r="O36" s="47"/>
    </row>
    <row r="37" spans="1:15" x14ac:dyDescent="0.25">
      <c r="A37" s="51">
        <v>26</v>
      </c>
      <c r="B37" s="11">
        <f t="shared" si="3"/>
        <v>427.11598736605185</v>
      </c>
      <c r="C37" s="52">
        <f t="shared" si="1"/>
        <v>40576.018799774924</v>
      </c>
      <c r="I37" s="51">
        <v>26</v>
      </c>
      <c r="J37" s="11">
        <f t="shared" si="4"/>
        <v>346.41014041180364</v>
      </c>
      <c r="K37" s="11"/>
      <c r="L37" s="59">
        <f t="shared" si="2"/>
        <v>32908.963339121343</v>
      </c>
      <c r="M37" s="11"/>
      <c r="N37" s="11"/>
      <c r="O37" s="47"/>
    </row>
    <row r="38" spans="1:15" x14ac:dyDescent="0.25">
      <c r="A38" s="51">
        <v>27</v>
      </c>
      <c r="B38" s="11">
        <f t="shared" si="3"/>
        <v>428.19484730036538</v>
      </c>
      <c r="C38" s="52">
        <f t="shared" si="1"/>
        <v>40678.510493534712</v>
      </c>
      <c r="I38" s="51">
        <v>27</v>
      </c>
      <c r="J38" s="11">
        <f t="shared" si="4"/>
        <v>344.49896981637187</v>
      </c>
      <c r="K38" s="11"/>
      <c r="L38" s="59">
        <f t="shared" si="2"/>
        <v>32727.402132555326</v>
      </c>
      <c r="M38" s="11"/>
      <c r="N38" s="11"/>
      <c r="O38" s="47"/>
    </row>
    <row r="39" spans="1:15" x14ac:dyDescent="0.25">
      <c r="A39" s="51">
        <v>28</v>
      </c>
      <c r="B39" s="11">
        <f t="shared" si="3"/>
        <v>429.27643234634013</v>
      </c>
      <c r="C39" s="52">
        <f t="shared" si="1"/>
        <v>40781.261072902314</v>
      </c>
      <c r="I39" s="51">
        <v>28</v>
      </c>
      <c r="J39" s="11">
        <f t="shared" si="4"/>
        <v>342.59834329173577</v>
      </c>
      <c r="K39" s="11"/>
      <c r="L39" s="59">
        <f t="shared" si="2"/>
        <v>32546.8426127149</v>
      </c>
      <c r="M39" s="11"/>
      <c r="N39" s="11"/>
      <c r="O39" s="47"/>
    </row>
    <row r="40" spans="1:15" x14ac:dyDescent="0.25">
      <c r="A40" s="51">
        <v>29</v>
      </c>
      <c r="B40" s="11">
        <f t="shared" si="3"/>
        <v>430.36074938738454</v>
      </c>
      <c r="C40" s="52">
        <f t="shared" si="1"/>
        <v>40884.271191801534</v>
      </c>
      <c r="I40" s="51">
        <v>29</v>
      </c>
      <c r="J40" s="11">
        <f t="shared" si="4"/>
        <v>340.70820266546991</v>
      </c>
      <c r="K40" s="11"/>
      <c r="L40" s="59">
        <f t="shared" si="2"/>
        <v>32367.27925321964</v>
      </c>
      <c r="M40" s="11"/>
      <c r="N40" s="11"/>
      <c r="O40" s="47"/>
    </row>
    <row r="41" spans="1:15" x14ac:dyDescent="0.25">
      <c r="A41" s="51">
        <v>30</v>
      </c>
      <c r="B41" s="11">
        <f t="shared" si="3"/>
        <v>431.44780532429399</v>
      </c>
      <c r="C41" s="52">
        <f t="shared" si="1"/>
        <v>40987.541505807931</v>
      </c>
      <c r="I41" s="51">
        <v>30</v>
      </c>
      <c r="J41" s="11">
        <f t="shared" si="4"/>
        <v>338.82849008609048</v>
      </c>
      <c r="K41" s="11"/>
      <c r="L41" s="59">
        <f t="shared" si="2"/>
        <v>32188.706558178597</v>
      </c>
      <c r="M41" s="11"/>
      <c r="N41" s="11"/>
      <c r="O41" s="47"/>
    </row>
    <row r="42" spans="1:15" x14ac:dyDescent="0.25">
      <c r="A42" s="51">
        <v>31</v>
      </c>
      <c r="B42" s="11">
        <f t="shared" si="3"/>
        <v>432.53760707529466</v>
      </c>
      <c r="C42" s="52">
        <f t="shared" si="1"/>
        <v>41091.072672152994</v>
      </c>
      <c r="I42" s="51">
        <v>31</v>
      </c>
      <c r="J42" s="11">
        <f t="shared" si="4"/>
        <v>336.95914802128465</v>
      </c>
      <c r="K42" s="11"/>
      <c r="L42" s="59">
        <f t="shared" si="2"/>
        <v>32011.11906202204</v>
      </c>
      <c r="M42" s="11"/>
      <c r="N42" s="11"/>
      <c r="O42" s="47"/>
    </row>
    <row r="43" spans="1:15" x14ac:dyDescent="0.25">
      <c r="A43" s="51">
        <v>32</v>
      </c>
      <c r="B43" s="11">
        <f t="shared" si="3"/>
        <v>433.63016157608757</v>
      </c>
      <c r="C43" s="52">
        <f t="shared" si="1"/>
        <v>41194.865349728323</v>
      </c>
      <c r="I43" s="51">
        <v>32</v>
      </c>
      <c r="J43" s="11">
        <f t="shared" si="4"/>
        <v>335.10011925614958</v>
      </c>
      <c r="K43" s="11"/>
      <c r="L43" s="59">
        <f t="shared" si="2"/>
        <v>31834.511329334211</v>
      </c>
      <c r="M43" s="11"/>
      <c r="N43" s="11"/>
      <c r="O43" s="47"/>
    </row>
    <row r="44" spans="1:15" x14ac:dyDescent="0.25">
      <c r="A44" s="51">
        <v>33</v>
      </c>
      <c r="B44" s="11">
        <f t="shared" si="3"/>
        <v>434.72547577989286</v>
      </c>
      <c r="C44" s="52">
        <f t="shared" si="1"/>
        <v>41298.920199089822</v>
      </c>
      <c r="I44" s="51">
        <v>33</v>
      </c>
      <c r="J44" s="11">
        <f t="shared" si="4"/>
        <v>333.25134689144136</v>
      </c>
      <c r="K44" s="11"/>
      <c r="L44" s="59">
        <f t="shared" si="2"/>
        <v>31658.87795468693</v>
      </c>
      <c r="M44" s="11"/>
      <c r="N44" s="11"/>
      <c r="O44" s="47"/>
    </row>
    <row r="45" spans="1:15" x14ac:dyDescent="0.25">
      <c r="A45" s="51">
        <v>34</v>
      </c>
      <c r="B45" s="11">
        <f t="shared" si="3"/>
        <v>435.82355665749384</v>
      </c>
      <c r="C45" s="52">
        <f t="shared" si="1"/>
        <v>41403.237882461915</v>
      </c>
      <c r="I45" s="51">
        <v>34</v>
      </c>
      <c r="J45" s="11">
        <f t="shared" si="4"/>
        <v>331.41277434183343</v>
      </c>
      <c r="K45" s="11"/>
      <c r="L45" s="59">
        <f t="shared" si="2"/>
        <v>31484.213562474175</v>
      </c>
      <c r="M45" s="11"/>
      <c r="N45" s="11"/>
      <c r="O45" s="47"/>
    </row>
    <row r="46" spans="1:15" x14ac:dyDescent="0.25">
      <c r="A46" s="51">
        <v>35</v>
      </c>
      <c r="B46" s="11">
        <f t="shared" si="3"/>
        <v>436.92441119728147</v>
      </c>
      <c r="C46" s="52">
        <f t="shared" si="1"/>
        <v>41507.819063741743</v>
      </c>
      <c r="I46" s="51">
        <v>35</v>
      </c>
      <c r="J46" s="11">
        <f t="shared" si="4"/>
        <v>329.58434533418477</v>
      </c>
      <c r="K46" s="11"/>
      <c r="L46" s="59">
        <f t="shared" si="2"/>
        <v>31310.512806747553</v>
      </c>
      <c r="M46" s="11"/>
      <c r="N46" s="11"/>
      <c r="O46" s="47"/>
    </row>
    <row r="47" spans="1:15" x14ac:dyDescent="0.25">
      <c r="A47" s="51">
        <v>36</v>
      </c>
      <c r="B47" s="11">
        <f t="shared" si="3"/>
        <v>438.02804640529888</v>
      </c>
      <c r="C47" s="52">
        <f t="shared" si="1"/>
        <v>41612.664408503391</v>
      </c>
      <c r="I47" s="51">
        <v>36</v>
      </c>
      <c r="J47" s="11">
        <f t="shared" si="4"/>
        <v>327.76600390581746</v>
      </c>
      <c r="K47" s="11"/>
      <c r="L47" s="59">
        <f t="shared" si="2"/>
        <v>31137.770371052658</v>
      </c>
      <c r="M47" s="11"/>
      <c r="N47" s="11"/>
      <c r="O47" s="47"/>
    </row>
    <row r="48" spans="1:15" x14ac:dyDescent="0.25">
      <c r="A48" s="51">
        <v>37</v>
      </c>
      <c r="B48" s="11">
        <f t="shared" si="3"/>
        <v>439.13446930528579</v>
      </c>
      <c r="C48" s="52">
        <f t="shared" si="1"/>
        <v>41717.774584002153</v>
      </c>
      <c r="I48" s="51">
        <v>37</v>
      </c>
      <c r="J48" s="11">
        <f t="shared" si="4"/>
        <v>325.95769440280372</v>
      </c>
      <c r="K48" s="11"/>
      <c r="L48" s="59">
        <f t="shared" si="2"/>
        <v>30965.980968266354</v>
      </c>
      <c r="M48" s="11"/>
      <c r="N48" s="11"/>
      <c r="O48" s="47"/>
    </row>
    <row r="49" spans="1:15" x14ac:dyDescent="0.25">
      <c r="A49" s="51">
        <v>38</v>
      </c>
      <c r="B49" s="11">
        <f t="shared" si="3"/>
        <v>440.24368693872333</v>
      </c>
      <c r="C49" s="52">
        <f t="shared" si="1"/>
        <v>41823.150259178714</v>
      </c>
      <c r="I49" s="51">
        <v>38</v>
      </c>
      <c r="J49" s="11">
        <f t="shared" si="4"/>
        <v>324.15936147826284</v>
      </c>
      <c r="K49" s="11"/>
      <c r="L49" s="59">
        <f t="shared" si="2"/>
        <v>30795.139340434969</v>
      </c>
      <c r="M49" s="11"/>
      <c r="N49" s="11"/>
      <c r="O49" s="47"/>
    </row>
    <row r="50" spans="1:15" x14ac:dyDescent="0.25">
      <c r="A50" s="51">
        <v>39</v>
      </c>
      <c r="B50" s="11">
        <f t="shared" si="3"/>
        <v>441.35570636487887</v>
      </c>
      <c r="C50" s="52">
        <f t="shared" si="1"/>
        <v>41928.792104663495</v>
      </c>
      <c r="I50" s="51">
        <v>39</v>
      </c>
      <c r="J50" s="11">
        <f t="shared" si="4"/>
        <v>322.37095009066684</v>
      </c>
      <c r="K50" s="11"/>
      <c r="L50" s="59">
        <f t="shared" si="2"/>
        <v>30625.24025861335</v>
      </c>
      <c r="M50" s="11"/>
      <c r="N50" s="11"/>
      <c r="O50" s="47"/>
    </row>
    <row r="51" spans="1:15" x14ac:dyDescent="0.25">
      <c r="A51" s="51">
        <v>40</v>
      </c>
      <c r="B51" s="11">
        <f t="shared" si="3"/>
        <v>442.47053466085094</v>
      </c>
      <c r="C51" s="52">
        <f t="shared" si="1"/>
        <v>42034.700792780837</v>
      </c>
      <c r="I51" s="51">
        <v>40</v>
      </c>
      <c r="J51" s="11">
        <f t="shared" si="4"/>
        <v>320.592405502156</v>
      </c>
      <c r="K51" s="11"/>
      <c r="L51" s="59">
        <f t="shared" si="2"/>
        <v>30456.278522704819</v>
      </c>
      <c r="M51" s="11"/>
      <c r="N51" s="11"/>
      <c r="O51" s="47"/>
    </row>
    <row r="52" spans="1:15" x14ac:dyDescent="0.25">
      <c r="A52" s="51">
        <v>41</v>
      </c>
      <c r="B52" s="11">
        <f t="shared" si="3"/>
        <v>443.58817892161414</v>
      </c>
      <c r="C52" s="52">
        <f t="shared" si="1"/>
        <v>42140.876997553343</v>
      </c>
      <c r="I52" s="51">
        <v>41</v>
      </c>
      <c r="J52" s="11">
        <f t="shared" si="4"/>
        <v>318.82367327686347</v>
      </c>
      <c r="K52" s="11"/>
      <c r="L52" s="59">
        <f t="shared" si="2"/>
        <v>30288.24896130203</v>
      </c>
      <c r="M52" s="11"/>
      <c r="N52" s="11"/>
      <c r="O52" s="47"/>
    </row>
    <row r="53" spans="1:15" x14ac:dyDescent="0.25">
      <c r="A53" s="51">
        <v>42</v>
      </c>
      <c r="B53" s="11">
        <f t="shared" si="3"/>
        <v>444.70864626006448</v>
      </c>
      <c r="C53" s="52">
        <f t="shared" si="1"/>
        <v>42247.321394706123</v>
      </c>
      <c r="I53" s="51">
        <v>42</v>
      </c>
      <c r="J53" s="11">
        <f t="shared" si="4"/>
        <v>317.06469927924911</v>
      </c>
      <c r="K53" s="11"/>
      <c r="L53" s="59">
        <f t="shared" si="2"/>
        <v>30121.146431528665</v>
      </c>
      <c r="M53" s="11"/>
      <c r="N53" s="11"/>
      <c r="O53" s="47"/>
    </row>
    <row r="54" spans="1:15" x14ac:dyDescent="0.25">
      <c r="A54" s="51">
        <v>43</v>
      </c>
      <c r="B54" s="11">
        <f t="shared" si="3"/>
        <v>445.83194380706453</v>
      </c>
      <c r="C54" s="52">
        <f t="shared" si="1"/>
        <v>42354.034661671132</v>
      </c>
      <c r="I54" s="51">
        <v>43</v>
      </c>
      <c r="J54" s="11">
        <f t="shared" si="4"/>
        <v>315.31542967244263</v>
      </c>
      <c r="K54" s="11"/>
      <c r="L54" s="59">
        <f t="shared" si="2"/>
        <v>29954.96581888205</v>
      </c>
      <c r="M54" s="11"/>
      <c r="N54" s="11"/>
      <c r="O54" s="47"/>
    </row>
    <row r="55" spans="1:15" x14ac:dyDescent="0.25">
      <c r="A55" s="51">
        <v>44</v>
      </c>
      <c r="B55" s="11">
        <f t="shared" si="3"/>
        <v>446.95807871148884</v>
      </c>
      <c r="C55" s="52">
        <f t="shared" si="1"/>
        <v>42461.017477591442</v>
      </c>
      <c r="I55" s="51">
        <v>44</v>
      </c>
      <c r="J55" s="11">
        <f t="shared" si="4"/>
        <v>313.5758109165958</v>
      </c>
      <c r="K55" s="11"/>
      <c r="L55" s="59">
        <f t="shared" si="2"/>
        <v>29789.7020370766</v>
      </c>
      <c r="M55" s="11"/>
      <c r="N55" s="11"/>
      <c r="O55" s="47"/>
    </row>
    <row r="56" spans="1:15" x14ac:dyDescent="0.25">
      <c r="A56" s="51">
        <v>45</v>
      </c>
      <c r="B56" s="11">
        <f t="shared" si="3"/>
        <v>448.08705814026945</v>
      </c>
      <c r="C56" s="52">
        <f t="shared" si="1"/>
        <v>42568.270523325598</v>
      </c>
      <c r="I56" s="51">
        <v>45</v>
      </c>
      <c r="J56" s="11">
        <f t="shared" si="4"/>
        <v>311.84578976724362</v>
      </c>
      <c r="K56" s="11"/>
      <c r="L56" s="59">
        <f t="shared" si="2"/>
        <v>29625.350027888144</v>
      </c>
      <c r="M56" s="11"/>
      <c r="N56" s="11"/>
      <c r="O56" s="47"/>
    </row>
    <row r="57" spans="1:15" x14ac:dyDescent="0.25">
      <c r="A57" s="51">
        <v>46</v>
      </c>
      <c r="B57" s="11">
        <f t="shared" si="3"/>
        <v>449.2188892784414</v>
      </c>
      <c r="C57" s="52">
        <f t="shared" si="1"/>
        <v>42675.794481451936</v>
      </c>
      <c r="I57" s="51">
        <v>46</v>
      </c>
      <c r="J57" s="11">
        <f t="shared" si="4"/>
        <v>310.12531327367486</v>
      </c>
      <c r="K57" s="11"/>
      <c r="L57" s="59">
        <f t="shared" si="2"/>
        <v>29461.90476099911</v>
      </c>
      <c r="M57" s="11"/>
      <c r="N57" s="11"/>
      <c r="O57" s="47"/>
    </row>
    <row r="58" spans="1:15" x14ac:dyDescent="0.25">
      <c r="A58" s="51">
        <v>47</v>
      </c>
      <c r="B58" s="11">
        <f t="shared" si="3"/>
        <v>450.35357932918862</v>
      </c>
      <c r="C58" s="52">
        <f t="shared" si="1"/>
        <v>42783.590036272915</v>
      </c>
      <c r="I58" s="51">
        <v>47</v>
      </c>
      <c r="J58" s="11">
        <f t="shared" si="4"/>
        <v>308.41432877731131</v>
      </c>
      <c r="K58" s="11"/>
      <c r="L58" s="59">
        <f t="shared" si="2"/>
        <v>29299.361233844575</v>
      </c>
      <c r="M58" s="11"/>
      <c r="N58" s="11"/>
      <c r="O58" s="47"/>
    </row>
    <row r="59" spans="1:15" x14ac:dyDescent="0.25">
      <c r="A59" s="51">
        <v>48</v>
      </c>
      <c r="B59" s="11">
        <f t="shared" si="3"/>
        <v>451.49113551388967</v>
      </c>
      <c r="C59" s="52">
        <f t="shared" si="1"/>
        <v>42891.657873819517</v>
      </c>
      <c r="I59" s="51">
        <v>48</v>
      </c>
      <c r="J59" s="11">
        <f t="shared" si="4"/>
        <v>306.71278391009605</v>
      </c>
      <c r="K59" s="11"/>
      <c r="L59" s="59">
        <f t="shared" si="2"/>
        <v>29137.714471459123</v>
      </c>
      <c r="M59" s="11"/>
      <c r="N59" s="11"/>
      <c r="O59" s="47"/>
    </row>
    <row r="60" spans="1:15" x14ac:dyDescent="0.25">
      <c r="A60" s="51">
        <v>49</v>
      </c>
      <c r="B60" s="11">
        <f t="shared" si="3"/>
        <v>452.63156507216377</v>
      </c>
      <c r="C60" s="52">
        <f t="shared" si="1"/>
        <v>42999.998681855555</v>
      </c>
      <c r="I60" s="51">
        <v>49</v>
      </c>
      <c r="J60" s="11">
        <f t="shared" si="4"/>
        <v>305.02062659289061</v>
      </c>
      <c r="K60" s="11"/>
      <c r="L60" s="59">
        <f t="shared" si="2"/>
        <v>28976.959526324608</v>
      </c>
      <c r="M60" s="11"/>
      <c r="N60" s="11"/>
      <c r="O60" s="47"/>
    </row>
    <row r="61" spans="1:15" x14ac:dyDescent="0.25">
      <c r="A61" s="51">
        <v>50</v>
      </c>
      <c r="B61" s="11">
        <f t="shared" si="3"/>
        <v>453.77487526191669</v>
      </c>
      <c r="C61" s="52">
        <f t="shared" si="1"/>
        <v>43108.613149882083</v>
      </c>
      <c r="I61" s="51">
        <v>50</v>
      </c>
      <c r="J61" s="11">
        <f t="shared" si="4"/>
        <v>303.33780503388107</v>
      </c>
      <c r="K61" s="11"/>
      <c r="L61" s="59">
        <f t="shared" si="2"/>
        <v>28817.091478218703</v>
      </c>
      <c r="M61" s="11"/>
      <c r="N61" s="11"/>
      <c r="O61" s="47"/>
    </row>
    <row r="62" spans="1:15" x14ac:dyDescent="0.25">
      <c r="A62" s="51">
        <v>51</v>
      </c>
      <c r="B62" s="11">
        <f t="shared" si="3"/>
        <v>454.92107335938721</v>
      </c>
      <c r="C62" s="52">
        <f t="shared" si="1"/>
        <v>43217.501969141784</v>
      </c>
      <c r="I62" s="51">
        <v>51</v>
      </c>
      <c r="J62" s="11">
        <f t="shared" si="4"/>
        <v>301.66426772699276</v>
      </c>
      <c r="K62" s="11"/>
      <c r="L62" s="59">
        <f t="shared" si="2"/>
        <v>28658.105434064313</v>
      </c>
      <c r="M62" s="11"/>
      <c r="N62" s="11"/>
      <c r="O62" s="47"/>
    </row>
    <row r="63" spans="1:15" x14ac:dyDescent="0.25">
      <c r="A63" s="53">
        <v>52</v>
      </c>
      <c r="B63" s="11">
        <f t="shared" si="3"/>
        <v>456.07016665919321</v>
      </c>
      <c r="C63" s="52">
        <f t="shared" si="1"/>
        <v>43326.665832623352</v>
      </c>
      <c r="I63" s="53">
        <v>52</v>
      </c>
      <c r="J63" s="11">
        <f t="shared" si="4"/>
        <v>299.99996345031389</v>
      </c>
      <c r="K63" s="11"/>
      <c r="L63" s="59">
        <f t="shared" si="2"/>
        <v>28499.996527779818</v>
      </c>
      <c r="M63" s="11"/>
      <c r="N63" s="11"/>
      <c r="O63" s="47"/>
    </row>
    <row r="64" spans="1:15" x14ac:dyDescent="0.25">
      <c r="A64" s="51">
        <v>53</v>
      </c>
      <c r="B64" s="11">
        <f t="shared" si="3"/>
        <v>457.22216247437819</v>
      </c>
      <c r="C64" s="52">
        <f t="shared" si="1"/>
        <v>43436.105435065925</v>
      </c>
      <c r="I64" s="51">
        <v>53</v>
      </c>
      <c r="J64" s="11">
        <v>300</v>
      </c>
      <c r="K64" s="11"/>
      <c r="L64" s="59">
        <f t="shared" si="2"/>
        <v>28500</v>
      </c>
      <c r="M64" s="11"/>
      <c r="N64" s="11"/>
      <c r="O64" s="47"/>
    </row>
    <row r="65" spans="1:15" x14ac:dyDescent="0.25">
      <c r="A65" s="51">
        <v>54</v>
      </c>
      <c r="B65" s="11">
        <f t="shared" si="3"/>
        <v>458.37706813645786</v>
      </c>
      <c r="C65" s="52">
        <f t="shared" si="1"/>
        <v>43545.8214729635</v>
      </c>
      <c r="I65" s="51">
        <v>54</v>
      </c>
      <c r="J65" s="11">
        <v>300</v>
      </c>
      <c r="K65" s="11"/>
      <c r="L65" s="59">
        <f t="shared" si="2"/>
        <v>28500</v>
      </c>
      <c r="M65" s="11"/>
      <c r="N65" s="11"/>
      <c r="O65" s="47"/>
    </row>
    <row r="66" spans="1:15" x14ac:dyDescent="0.25">
      <c r="A66" s="51">
        <v>55</v>
      </c>
      <c r="B66" s="11">
        <f t="shared" si="3"/>
        <v>459.5348909954667</v>
      </c>
      <c r="C66" s="52">
        <f t="shared" si="1"/>
        <v>43655.814644569335</v>
      </c>
      <c r="I66" s="51">
        <v>55</v>
      </c>
      <c r="J66" s="11">
        <v>300</v>
      </c>
      <c r="K66" s="11"/>
      <c r="L66" s="59">
        <f t="shared" si="2"/>
        <v>28500</v>
      </c>
      <c r="M66" s="11"/>
      <c r="N66" s="11"/>
      <c r="O66" s="47"/>
    </row>
    <row r="67" spans="1:15" x14ac:dyDescent="0.25">
      <c r="A67" s="51">
        <v>56</v>
      </c>
      <c r="B67" s="11">
        <f t="shared" si="3"/>
        <v>460.69563842000468</v>
      </c>
      <c r="C67" s="52">
        <f t="shared" si="1"/>
        <v>43766.085649900444</v>
      </c>
      <c r="I67" s="51">
        <v>56</v>
      </c>
      <c r="J67" s="11">
        <v>300</v>
      </c>
      <c r="K67" s="11"/>
      <c r="L67" s="59">
        <f t="shared" si="2"/>
        <v>28500</v>
      </c>
      <c r="M67" s="11"/>
      <c r="N67" s="11"/>
      <c r="O67" s="47"/>
    </row>
    <row r="68" spans="1:15" x14ac:dyDescent="0.25">
      <c r="A68" s="51">
        <v>57</v>
      </c>
      <c r="B68" s="11">
        <f t="shared" si="3"/>
        <v>461.8593177972844</v>
      </c>
      <c r="C68" s="52">
        <f t="shared" si="1"/>
        <v>43876.635190742018</v>
      </c>
      <c r="I68" s="51">
        <v>57</v>
      </c>
      <c r="J68" s="11">
        <v>300</v>
      </c>
      <c r="K68" s="11"/>
      <c r="L68" s="59">
        <f t="shared" si="2"/>
        <v>28500</v>
      </c>
      <c r="M68" s="11"/>
      <c r="N68" s="11"/>
      <c r="O68" s="47"/>
    </row>
    <row r="69" spans="1:15" x14ac:dyDescent="0.25">
      <c r="A69" s="51">
        <v>58</v>
      </c>
      <c r="B69" s="11">
        <f t="shared" si="3"/>
        <v>463.02593653317786</v>
      </c>
      <c r="C69" s="52">
        <f t="shared" si="1"/>
        <v>43987.463970651894</v>
      </c>
      <c r="I69" s="51">
        <v>58</v>
      </c>
      <c r="J69" s="11">
        <v>300</v>
      </c>
      <c r="K69" s="11"/>
      <c r="L69" s="59">
        <f t="shared" si="2"/>
        <v>28500</v>
      </c>
      <c r="M69" s="11"/>
      <c r="N69" s="11"/>
      <c r="O69" s="47"/>
    </row>
    <row r="70" spans="1:15" x14ac:dyDescent="0.25">
      <c r="A70" s="51">
        <v>59</v>
      </c>
      <c r="B70" s="11">
        <f t="shared" si="3"/>
        <v>464.19550205226375</v>
      </c>
      <c r="C70" s="52">
        <f t="shared" si="1"/>
        <v>44098.572694965056</v>
      </c>
      <c r="I70" s="51">
        <v>59</v>
      </c>
      <c r="J70" s="11">
        <v>300</v>
      </c>
      <c r="K70" s="11"/>
      <c r="L70" s="59">
        <f t="shared" si="2"/>
        <v>28500</v>
      </c>
      <c r="M70" s="11"/>
      <c r="N70" s="11"/>
      <c r="O70" s="47"/>
    </row>
    <row r="71" spans="1:15" x14ac:dyDescent="0.25">
      <c r="A71" s="51">
        <v>60</v>
      </c>
      <c r="B71" s="11">
        <f t="shared" si="3"/>
        <v>465.36802179787458</v>
      </c>
      <c r="C71" s="52">
        <f t="shared" si="1"/>
        <v>44209.962070798087</v>
      </c>
      <c r="I71" s="51">
        <v>60</v>
      </c>
      <c r="J71" s="11">
        <v>300</v>
      </c>
      <c r="K71" s="11"/>
      <c r="L71" s="59">
        <f t="shared" si="2"/>
        <v>28500</v>
      </c>
      <c r="M71" s="11"/>
      <c r="N71" s="11"/>
      <c r="O71" s="47"/>
    </row>
    <row r="72" spans="1:15" x14ac:dyDescent="0.25">
      <c r="A72" s="51">
        <v>61</v>
      </c>
      <c r="B72" s="11">
        <f t="shared" si="3"/>
        <v>466.54350323214408</v>
      </c>
      <c r="C72" s="52">
        <f t="shared" si="1"/>
        <v>44321.632807053684</v>
      </c>
      <c r="I72" s="51">
        <v>61</v>
      </c>
      <c r="J72" s="11">
        <v>300</v>
      </c>
      <c r="K72" s="11"/>
      <c r="L72" s="59">
        <f t="shared" si="2"/>
        <v>28500</v>
      </c>
      <c r="M72" s="11"/>
      <c r="N72" s="11"/>
      <c r="O72" s="47"/>
    </row>
    <row r="73" spans="1:15" x14ac:dyDescent="0.25">
      <c r="A73" s="51">
        <v>62</v>
      </c>
      <c r="B73" s="11">
        <f t="shared" si="3"/>
        <v>467.72195383605481</v>
      </c>
      <c r="C73" s="52">
        <f t="shared" si="1"/>
        <v>44433.58561442521</v>
      </c>
      <c r="I73" s="51">
        <v>62</v>
      </c>
      <c r="J73" s="11">
        <v>300</v>
      </c>
      <c r="K73" s="11"/>
      <c r="L73" s="59">
        <f t="shared" si="2"/>
        <v>28500</v>
      </c>
      <c r="M73" s="11"/>
      <c r="N73" s="11"/>
      <c r="O73" s="47"/>
    </row>
    <row r="74" spans="1:15" x14ac:dyDescent="0.25">
      <c r="A74" s="51">
        <v>63</v>
      </c>
      <c r="B74" s="11">
        <f t="shared" si="3"/>
        <v>468.90338110948557</v>
      </c>
      <c r="C74" s="52">
        <f t="shared" si="1"/>
        <v>44545.821205401131</v>
      </c>
      <c r="I74" s="51">
        <v>63</v>
      </c>
      <c r="J74" s="11">
        <v>300</v>
      </c>
      <c r="K74" s="11"/>
      <c r="L74" s="59">
        <f t="shared" si="2"/>
        <v>28500</v>
      </c>
      <c r="M74" s="11"/>
      <c r="N74" s="11"/>
      <c r="O74" s="47"/>
    </row>
    <row r="75" spans="1:15" x14ac:dyDescent="0.25">
      <c r="A75" s="51">
        <v>64</v>
      </c>
      <c r="B75" s="11">
        <f t="shared" si="3"/>
        <v>470.08779257125934</v>
      </c>
      <c r="C75" s="52">
        <f t="shared" si="1"/>
        <v>44658.340294269641</v>
      </c>
      <c r="I75" s="51">
        <v>64</v>
      </c>
      <c r="J75" s="11">
        <v>300</v>
      </c>
      <c r="K75" s="11"/>
      <c r="L75" s="59">
        <f t="shared" si="2"/>
        <v>28500</v>
      </c>
      <c r="M75" s="11"/>
      <c r="N75" s="11"/>
      <c r="O75" s="47"/>
    </row>
    <row r="76" spans="1:15" x14ac:dyDescent="0.25">
      <c r="A76" s="51">
        <v>65</v>
      </c>
      <c r="B76" s="11">
        <f t="shared" si="3"/>
        <v>471.27519575919098</v>
      </c>
      <c r="C76" s="52">
        <f t="shared" ref="C76:C139" si="5">B76*$D$11</f>
        <v>44771.14359712314</v>
      </c>
      <c r="I76" s="51">
        <v>65</v>
      </c>
      <c r="J76" s="11">
        <v>300</v>
      </c>
      <c r="K76" s="11"/>
      <c r="L76" s="59">
        <f t="shared" ref="L76:L139" si="6">J76*$N$11</f>
        <v>28500</v>
      </c>
      <c r="M76" s="11"/>
      <c r="N76" s="11"/>
      <c r="O76" s="47"/>
    </row>
    <row r="77" spans="1:15" x14ac:dyDescent="0.25">
      <c r="A77" s="51">
        <v>66</v>
      </c>
      <c r="B77" s="11">
        <f t="shared" ref="B77:B115" si="7">B76*(1+$E$11)</f>
        <v>472.4655982301353</v>
      </c>
      <c r="C77" s="52">
        <f t="shared" si="5"/>
        <v>44884.231831862853</v>
      </c>
      <c r="I77" s="51">
        <v>66</v>
      </c>
      <c r="J77" s="11">
        <v>300</v>
      </c>
      <c r="K77" s="11"/>
      <c r="L77" s="59">
        <f t="shared" si="6"/>
        <v>28500</v>
      </c>
      <c r="M77" s="11"/>
      <c r="N77" s="11"/>
      <c r="O77" s="47"/>
    </row>
    <row r="78" spans="1:15" x14ac:dyDescent="0.25">
      <c r="A78" s="51">
        <v>67</v>
      </c>
      <c r="B78" s="11">
        <f t="shared" si="7"/>
        <v>473.65900756003504</v>
      </c>
      <c r="C78" s="52">
        <f t="shared" si="5"/>
        <v>44997.605718203326</v>
      </c>
      <c r="I78" s="51">
        <v>67</v>
      </c>
      <c r="J78" s="11">
        <v>300</v>
      </c>
      <c r="K78" s="11"/>
      <c r="L78" s="59">
        <f t="shared" si="6"/>
        <v>28500</v>
      </c>
      <c r="M78" s="11"/>
      <c r="N78" s="11"/>
      <c r="O78" s="47"/>
    </row>
    <row r="79" spans="1:15" x14ac:dyDescent="0.25">
      <c r="A79" s="51">
        <v>68</v>
      </c>
      <c r="B79" s="11">
        <f t="shared" si="7"/>
        <v>474.85543134396914</v>
      </c>
      <c r="C79" s="52">
        <f t="shared" si="5"/>
        <v>45111.265977677067</v>
      </c>
      <c r="I79" s="51">
        <v>68</v>
      </c>
      <c r="J79" s="11">
        <v>300</v>
      </c>
      <c r="K79" s="11"/>
      <c r="L79" s="59">
        <f t="shared" si="6"/>
        <v>28500</v>
      </c>
      <c r="M79" s="11"/>
      <c r="N79" s="11"/>
      <c r="O79" s="47"/>
    </row>
    <row r="80" spans="1:15" x14ac:dyDescent="0.25">
      <c r="A80" s="51">
        <v>69</v>
      </c>
      <c r="B80" s="11">
        <f t="shared" si="7"/>
        <v>476.05487719620112</v>
      </c>
      <c r="C80" s="52">
        <f t="shared" si="5"/>
        <v>45225.213333639105</v>
      </c>
      <c r="I80" s="51">
        <v>69</v>
      </c>
      <c r="J80" s="11">
        <v>300</v>
      </c>
      <c r="K80" s="11"/>
      <c r="L80" s="59">
        <f t="shared" si="6"/>
        <v>28500</v>
      </c>
      <c r="M80" s="11"/>
      <c r="N80" s="11"/>
      <c r="O80" s="47"/>
    </row>
    <row r="81" spans="1:15" x14ac:dyDescent="0.25">
      <c r="A81" s="51">
        <v>70</v>
      </c>
      <c r="B81" s="11">
        <f t="shared" si="7"/>
        <v>477.25735275022754</v>
      </c>
      <c r="C81" s="52">
        <f t="shared" si="5"/>
        <v>45339.448511271614</v>
      </c>
      <c r="I81" s="51">
        <v>70</v>
      </c>
      <c r="J81" s="11">
        <v>300</v>
      </c>
      <c r="K81" s="11"/>
      <c r="L81" s="59">
        <f t="shared" si="6"/>
        <v>28500</v>
      </c>
      <c r="M81" s="11"/>
      <c r="N81" s="11"/>
      <c r="O81" s="47"/>
    </row>
    <row r="82" spans="1:15" x14ac:dyDescent="0.25">
      <c r="A82" s="51">
        <v>71</v>
      </c>
      <c r="B82" s="11">
        <f t="shared" si="7"/>
        <v>478.4628656588265</v>
      </c>
      <c r="C82" s="52">
        <f t="shared" si="5"/>
        <v>45453.972237588518</v>
      </c>
      <c r="I82" s="51">
        <v>71</v>
      </c>
      <c r="J82" s="11">
        <v>300</v>
      </c>
      <c r="K82" s="11"/>
      <c r="L82" s="59">
        <f t="shared" si="6"/>
        <v>28500</v>
      </c>
      <c r="M82" s="11"/>
      <c r="N82" s="11"/>
      <c r="O82" s="47"/>
    </row>
    <row r="83" spans="1:15" x14ac:dyDescent="0.25">
      <c r="A83" s="51">
        <v>72</v>
      </c>
      <c r="B83" s="11">
        <f t="shared" si="7"/>
        <v>479.67142359410639</v>
      </c>
      <c r="C83" s="52">
        <f t="shared" si="5"/>
        <v>45568.785241440106</v>
      </c>
      <c r="I83" s="51">
        <v>72</v>
      </c>
      <c r="J83" s="11">
        <v>300</v>
      </c>
      <c r="K83" s="11"/>
      <c r="L83" s="59">
        <f t="shared" si="6"/>
        <v>28500</v>
      </c>
      <c r="M83" s="11"/>
      <c r="N83" s="11"/>
      <c r="O83" s="47"/>
    </row>
    <row r="84" spans="1:15" x14ac:dyDescent="0.25">
      <c r="A84" s="51">
        <v>73</v>
      </c>
      <c r="B84" s="11">
        <f t="shared" si="7"/>
        <v>480.88303424755475</v>
      </c>
      <c r="C84" s="52">
        <f t="shared" si="5"/>
        <v>45683.888253517704</v>
      </c>
      <c r="I84" s="51">
        <v>73</v>
      </c>
      <c r="J84" s="11">
        <v>300</v>
      </c>
      <c r="K84" s="11"/>
      <c r="L84" s="59">
        <f t="shared" si="6"/>
        <v>28500</v>
      </c>
      <c r="M84" s="11"/>
      <c r="N84" s="11"/>
      <c r="O84" s="47"/>
    </row>
    <row r="85" spans="1:15" x14ac:dyDescent="0.25">
      <c r="A85" s="51">
        <v>74</v>
      </c>
      <c r="B85" s="11">
        <f t="shared" si="7"/>
        <v>482.09770533008714</v>
      </c>
      <c r="C85" s="52">
        <f t="shared" si="5"/>
        <v>45799.282006358277</v>
      </c>
      <c r="I85" s="51">
        <v>74</v>
      </c>
      <c r="J85" s="11">
        <v>300</v>
      </c>
      <c r="K85" s="11"/>
      <c r="L85" s="59">
        <f t="shared" si="6"/>
        <v>28500</v>
      </c>
      <c r="M85" s="11"/>
      <c r="N85" s="11"/>
      <c r="O85" s="47"/>
    </row>
    <row r="86" spans="1:15" x14ac:dyDescent="0.25">
      <c r="A86" s="51">
        <v>75</v>
      </c>
      <c r="B86" s="11">
        <f t="shared" si="7"/>
        <v>483.31544457209628</v>
      </c>
      <c r="C86" s="52">
        <f t="shared" si="5"/>
        <v>45914.967234349147</v>
      </c>
      <c r="I86" s="51">
        <v>75</v>
      </c>
      <c r="J86" s="11">
        <v>300</v>
      </c>
      <c r="K86" s="11"/>
      <c r="L86" s="59">
        <f t="shared" si="6"/>
        <v>28500</v>
      </c>
      <c r="M86" s="11"/>
      <c r="N86" s="11"/>
      <c r="O86" s="47"/>
    </row>
    <row r="87" spans="1:15" x14ac:dyDescent="0.25">
      <c r="A87" s="51">
        <v>76</v>
      </c>
      <c r="B87" s="11">
        <f t="shared" si="7"/>
        <v>484.53625972350125</v>
      </c>
      <c r="C87" s="52">
        <f t="shared" si="5"/>
        <v>46030.944673732622</v>
      </c>
      <c r="I87" s="51">
        <v>76</v>
      </c>
      <c r="J87" s="11">
        <v>300</v>
      </c>
      <c r="K87" s="11"/>
      <c r="L87" s="59">
        <f t="shared" si="6"/>
        <v>28500</v>
      </c>
      <c r="M87" s="11"/>
      <c r="N87" s="11"/>
      <c r="O87" s="47"/>
    </row>
    <row r="88" spans="1:15" x14ac:dyDescent="0.25">
      <c r="A88" s="51">
        <v>77</v>
      </c>
      <c r="B88" s="11">
        <f t="shared" si="7"/>
        <v>485.76015855379677</v>
      </c>
      <c r="C88" s="52">
        <f t="shared" si="5"/>
        <v>46147.215062610696</v>
      </c>
      <c r="I88" s="51">
        <v>77</v>
      </c>
      <c r="J88" s="11">
        <v>300</v>
      </c>
      <c r="K88" s="11"/>
      <c r="L88" s="59">
        <f t="shared" si="6"/>
        <v>28500</v>
      </c>
      <c r="M88" s="11"/>
      <c r="N88" s="11"/>
      <c r="O88" s="47"/>
    </row>
    <row r="89" spans="1:15" x14ac:dyDescent="0.25">
      <c r="A89" s="51">
        <v>78</v>
      </c>
      <c r="B89" s="11">
        <f t="shared" si="7"/>
        <v>486.98714885210268</v>
      </c>
      <c r="C89" s="52">
        <f t="shared" si="5"/>
        <v>46263.779140949751</v>
      </c>
      <c r="I89" s="51">
        <v>78</v>
      </c>
      <c r="J89" s="11">
        <v>300</v>
      </c>
      <c r="K89" s="11"/>
      <c r="L89" s="59">
        <f t="shared" si="6"/>
        <v>28500</v>
      </c>
      <c r="M89" s="11"/>
      <c r="N89" s="11"/>
      <c r="O89" s="47"/>
    </row>
    <row r="90" spans="1:15" x14ac:dyDescent="0.25">
      <c r="A90" s="51">
        <v>79</v>
      </c>
      <c r="B90" s="11">
        <f t="shared" si="7"/>
        <v>488.21723842721343</v>
      </c>
      <c r="C90" s="52">
        <f t="shared" si="5"/>
        <v>46380.637650585275</v>
      </c>
      <c r="I90" s="51">
        <v>79</v>
      </c>
      <c r="J90" s="11">
        <v>300</v>
      </c>
      <c r="K90" s="11"/>
      <c r="L90" s="59">
        <f t="shared" si="6"/>
        <v>28500</v>
      </c>
      <c r="M90" s="11"/>
      <c r="N90" s="11"/>
      <c r="O90" s="47"/>
    </row>
    <row r="91" spans="1:15" x14ac:dyDescent="0.25">
      <c r="A91" s="51">
        <v>80</v>
      </c>
      <c r="B91" s="11">
        <f t="shared" si="7"/>
        <v>489.45043510764793</v>
      </c>
      <c r="C91" s="52">
        <f t="shared" si="5"/>
        <v>46497.791335226553</v>
      </c>
      <c r="I91" s="51">
        <v>80</v>
      </c>
      <c r="J91" s="11">
        <v>300</v>
      </c>
      <c r="K91" s="11"/>
      <c r="L91" s="59">
        <f t="shared" si="6"/>
        <v>28500</v>
      </c>
      <c r="M91" s="11"/>
      <c r="N91" s="11"/>
      <c r="O91" s="47"/>
    </row>
    <row r="92" spans="1:15" x14ac:dyDescent="0.25">
      <c r="A92" s="51">
        <v>81</v>
      </c>
      <c r="B92" s="11">
        <f t="shared" si="7"/>
        <v>490.68674674169927</v>
      </c>
      <c r="C92" s="52">
        <f t="shared" si="5"/>
        <v>46615.24094046143</v>
      </c>
      <c r="I92" s="51">
        <v>81</v>
      </c>
      <c r="J92" s="11">
        <v>300</v>
      </c>
      <c r="K92" s="11"/>
      <c r="L92" s="59">
        <f t="shared" si="6"/>
        <v>28500</v>
      </c>
      <c r="M92" s="11"/>
      <c r="N92" s="11"/>
      <c r="O92" s="47"/>
    </row>
    <row r="93" spans="1:15" x14ac:dyDescent="0.25">
      <c r="A93" s="51">
        <v>82</v>
      </c>
      <c r="B93" s="11">
        <f t="shared" si="7"/>
        <v>491.92618119748465</v>
      </c>
      <c r="C93" s="52">
        <f t="shared" si="5"/>
        <v>46732.987213761044</v>
      </c>
      <c r="I93" s="51">
        <v>82</v>
      </c>
      <c r="J93" s="11">
        <v>300</v>
      </c>
      <c r="K93" s="11"/>
      <c r="L93" s="59">
        <f t="shared" si="6"/>
        <v>28500</v>
      </c>
      <c r="M93" s="11"/>
      <c r="N93" s="11"/>
      <c r="O93" s="47"/>
    </row>
    <row r="94" spans="1:15" x14ac:dyDescent="0.25">
      <c r="A94" s="51">
        <v>83</v>
      </c>
      <c r="B94" s="11">
        <f t="shared" si="7"/>
        <v>493.16874636299553</v>
      </c>
      <c r="C94" s="52">
        <f t="shared" si="5"/>
        <v>46851.030904484578</v>
      </c>
      <c r="I94" s="51">
        <v>83</v>
      </c>
      <c r="J94" s="11">
        <v>300</v>
      </c>
      <c r="K94" s="11"/>
      <c r="L94" s="59">
        <f t="shared" si="6"/>
        <v>28500</v>
      </c>
      <c r="M94" s="11"/>
      <c r="N94" s="11"/>
      <c r="O94" s="47"/>
    </row>
    <row r="95" spans="1:15" x14ac:dyDescent="0.25">
      <c r="A95" s="51">
        <v>84</v>
      </c>
      <c r="B95" s="11">
        <f t="shared" si="7"/>
        <v>494.41445014614771</v>
      </c>
      <c r="C95" s="52">
        <f t="shared" si="5"/>
        <v>46969.372763884036</v>
      </c>
      <c r="I95" s="51">
        <v>84</v>
      </c>
      <c r="J95" s="11">
        <v>300</v>
      </c>
      <c r="K95" s="11"/>
      <c r="L95" s="59">
        <f t="shared" si="6"/>
        <v>28500</v>
      </c>
      <c r="M95" s="11"/>
      <c r="N95" s="11"/>
      <c r="O95" s="47"/>
    </row>
    <row r="96" spans="1:15" x14ac:dyDescent="0.25">
      <c r="A96" s="51">
        <v>85</v>
      </c>
      <c r="B96" s="11">
        <f t="shared" si="7"/>
        <v>495.66330047483183</v>
      </c>
      <c r="C96" s="52">
        <f t="shared" si="5"/>
        <v>47088.013545109025</v>
      </c>
      <c r="I96" s="51">
        <v>85</v>
      </c>
      <c r="J96" s="11">
        <v>300</v>
      </c>
      <c r="K96" s="11"/>
      <c r="L96" s="59">
        <f t="shared" si="6"/>
        <v>28500</v>
      </c>
      <c r="M96" s="11"/>
      <c r="N96" s="11"/>
      <c r="O96" s="47"/>
    </row>
    <row r="97" spans="1:15" x14ac:dyDescent="0.25">
      <c r="A97" s="51">
        <v>86</v>
      </c>
      <c r="B97" s="11">
        <f t="shared" si="7"/>
        <v>496.91530529696371</v>
      </c>
      <c r="C97" s="52">
        <f t="shared" si="5"/>
        <v>47206.954003211555</v>
      </c>
      <c r="I97" s="51">
        <v>86</v>
      </c>
      <c r="J97" s="11">
        <v>300</v>
      </c>
      <c r="K97" s="11"/>
      <c r="L97" s="59">
        <f t="shared" si="6"/>
        <v>28500</v>
      </c>
      <c r="M97" s="11"/>
      <c r="N97" s="11"/>
      <c r="O97" s="47"/>
    </row>
    <row r="98" spans="1:15" x14ac:dyDescent="0.25">
      <c r="A98" s="51">
        <v>87</v>
      </c>
      <c r="B98" s="11">
        <f t="shared" si="7"/>
        <v>498.17047258053492</v>
      </c>
      <c r="C98" s="52">
        <f t="shared" si="5"/>
        <v>47326.194895150817</v>
      </c>
      <c r="I98" s="51">
        <v>87</v>
      </c>
      <c r="J98" s="11">
        <v>300</v>
      </c>
      <c r="K98" s="11"/>
      <c r="L98" s="59">
        <f t="shared" si="6"/>
        <v>28500</v>
      </c>
      <c r="M98" s="11"/>
      <c r="N98" s="11"/>
      <c r="O98" s="47"/>
    </row>
    <row r="99" spans="1:15" x14ac:dyDescent="0.25">
      <c r="A99" s="51">
        <v>88</v>
      </c>
      <c r="B99" s="11">
        <f t="shared" si="7"/>
        <v>499.42881031366352</v>
      </c>
      <c r="C99" s="52">
        <f t="shared" si="5"/>
        <v>47445.736979798035</v>
      </c>
      <c r="I99" s="51">
        <v>88</v>
      </c>
      <c r="J99" s="11">
        <v>300</v>
      </c>
      <c r="K99" s="11"/>
      <c r="L99" s="59">
        <f t="shared" si="6"/>
        <v>28500</v>
      </c>
      <c r="M99" s="11"/>
      <c r="N99" s="11"/>
      <c r="O99" s="47"/>
    </row>
    <row r="100" spans="1:15" x14ac:dyDescent="0.25">
      <c r="A100" s="51">
        <v>89</v>
      </c>
      <c r="B100" s="11">
        <f t="shared" si="7"/>
        <v>500.69032650464493</v>
      </c>
      <c r="C100" s="52">
        <f t="shared" si="5"/>
        <v>47565.581017941266</v>
      </c>
      <c r="I100" s="51">
        <v>89</v>
      </c>
      <c r="J100" s="11">
        <v>300</v>
      </c>
      <c r="K100" s="11"/>
      <c r="L100" s="59">
        <f t="shared" si="6"/>
        <v>28500</v>
      </c>
      <c r="M100" s="11"/>
      <c r="N100" s="11"/>
      <c r="O100" s="47"/>
    </row>
    <row r="101" spans="1:15" x14ac:dyDescent="0.25">
      <c r="A101" s="51">
        <v>90</v>
      </c>
      <c r="B101" s="11">
        <f t="shared" si="7"/>
        <v>501.95502918200287</v>
      </c>
      <c r="C101" s="52">
        <f t="shared" si="5"/>
        <v>47685.727772290273</v>
      </c>
      <c r="I101" s="51">
        <v>90</v>
      </c>
      <c r="J101" s="11">
        <v>300</v>
      </c>
      <c r="K101" s="11"/>
      <c r="L101" s="59">
        <f t="shared" si="6"/>
        <v>28500</v>
      </c>
      <c r="M101" s="11"/>
      <c r="N101" s="11"/>
      <c r="O101" s="47"/>
    </row>
    <row r="102" spans="1:15" x14ac:dyDescent="0.25">
      <c r="A102" s="51">
        <v>91</v>
      </c>
      <c r="B102" s="11">
        <f t="shared" si="7"/>
        <v>503.22292639454042</v>
      </c>
      <c r="C102" s="52">
        <f t="shared" si="5"/>
        <v>47806.178007481343</v>
      </c>
      <c r="I102" s="51">
        <v>91</v>
      </c>
      <c r="J102" s="11">
        <v>300</v>
      </c>
      <c r="K102" s="11"/>
      <c r="L102" s="59">
        <f t="shared" si="6"/>
        <v>28500</v>
      </c>
      <c r="M102" s="11"/>
      <c r="N102" s="11"/>
      <c r="O102" s="47"/>
    </row>
    <row r="103" spans="1:15" x14ac:dyDescent="0.25">
      <c r="A103" s="51">
        <v>92</v>
      </c>
      <c r="B103" s="11">
        <f t="shared" si="7"/>
        <v>504.49402621139131</v>
      </c>
      <c r="C103" s="52">
        <f t="shared" si="5"/>
        <v>47926.932490082174</v>
      </c>
      <c r="I103" s="51">
        <v>92</v>
      </c>
      <c r="J103" s="11">
        <v>300</v>
      </c>
      <c r="K103" s="11"/>
      <c r="L103" s="59">
        <f t="shared" si="6"/>
        <v>28500</v>
      </c>
      <c r="M103" s="11"/>
      <c r="N103" s="11"/>
      <c r="O103" s="47"/>
    </row>
    <row r="104" spans="1:15" x14ac:dyDescent="0.25">
      <c r="A104" s="51">
        <v>93</v>
      </c>
      <c r="B104" s="11">
        <f t="shared" si="7"/>
        <v>505.76833672207124</v>
      </c>
      <c r="C104" s="52">
        <f t="shared" si="5"/>
        <v>48047.991988596768</v>
      </c>
      <c r="I104" s="51">
        <v>93</v>
      </c>
      <c r="J104" s="11">
        <v>300</v>
      </c>
      <c r="K104" s="11"/>
      <c r="L104" s="59">
        <f t="shared" si="6"/>
        <v>28500</v>
      </c>
      <c r="M104" s="11"/>
      <c r="N104" s="11"/>
      <c r="O104" s="47"/>
    </row>
    <row r="105" spans="1:15" x14ac:dyDescent="0.25">
      <c r="A105" s="51">
        <v>94</v>
      </c>
      <c r="B105" s="11">
        <f t="shared" si="7"/>
        <v>507.04586603652933</v>
      </c>
      <c r="C105" s="52">
        <f t="shared" si="5"/>
        <v>48169.35727347029</v>
      </c>
      <c r="I105" s="51">
        <v>94</v>
      </c>
      <c r="J105" s="11">
        <v>300</v>
      </c>
      <c r="K105" s="11"/>
      <c r="L105" s="59">
        <f t="shared" si="6"/>
        <v>28500</v>
      </c>
      <c r="M105" s="11"/>
      <c r="N105" s="11"/>
      <c r="O105" s="47"/>
    </row>
    <row r="106" spans="1:15" x14ac:dyDescent="0.25">
      <c r="A106" s="51">
        <v>95</v>
      </c>
      <c r="B106" s="11">
        <f t="shared" si="7"/>
        <v>508.32662228519979</v>
      </c>
      <c r="C106" s="52">
        <f t="shared" si="5"/>
        <v>48291.029117093982</v>
      </c>
      <c r="I106" s="51">
        <v>95</v>
      </c>
      <c r="J106" s="11">
        <v>300</v>
      </c>
      <c r="K106" s="11"/>
      <c r="L106" s="59">
        <f t="shared" si="6"/>
        <v>28500</v>
      </c>
      <c r="M106" s="11"/>
      <c r="N106" s="11"/>
      <c r="O106" s="47"/>
    </row>
    <row r="107" spans="1:15" x14ac:dyDescent="0.25">
      <c r="A107" s="51">
        <v>96</v>
      </c>
      <c r="B107" s="11">
        <f t="shared" si="7"/>
        <v>509.61061361905365</v>
      </c>
      <c r="C107" s="52">
        <f t="shared" si="5"/>
        <v>48413.008293810097</v>
      </c>
      <c r="I107" s="51">
        <v>96</v>
      </c>
      <c r="J107" s="11">
        <v>300</v>
      </c>
      <c r="K107" s="11"/>
      <c r="L107" s="59">
        <f t="shared" si="6"/>
        <v>28500</v>
      </c>
      <c r="M107" s="11"/>
      <c r="N107" s="11"/>
      <c r="O107" s="47"/>
    </row>
    <row r="108" spans="1:15" x14ac:dyDescent="0.25">
      <c r="A108" s="51">
        <v>97</v>
      </c>
      <c r="B108" s="11">
        <f t="shared" si="7"/>
        <v>510.89784820965059</v>
      </c>
      <c r="C108" s="52">
        <f t="shared" si="5"/>
        <v>48535.295579916805</v>
      </c>
      <c r="I108" s="51">
        <v>97</v>
      </c>
      <c r="J108" s="11">
        <v>300</v>
      </c>
      <c r="K108" s="11"/>
      <c r="L108" s="59">
        <f t="shared" si="6"/>
        <v>28500</v>
      </c>
      <c r="M108" s="11"/>
      <c r="N108" s="11"/>
      <c r="O108" s="47"/>
    </row>
    <row r="109" spans="1:15" x14ac:dyDescent="0.25">
      <c r="A109" s="51">
        <v>98</v>
      </c>
      <c r="B109" s="11">
        <f t="shared" si="7"/>
        <v>512.18833424919092</v>
      </c>
      <c r="C109" s="52">
        <f t="shared" si="5"/>
        <v>48657.891753673139</v>
      </c>
      <c r="I109" s="51">
        <v>98</v>
      </c>
      <c r="J109" s="11">
        <v>300</v>
      </c>
      <c r="K109" s="11"/>
      <c r="L109" s="59">
        <f t="shared" si="6"/>
        <v>28500</v>
      </c>
      <c r="M109" s="11"/>
      <c r="N109" s="11"/>
      <c r="O109" s="47"/>
    </row>
    <row r="110" spans="1:15" x14ac:dyDescent="0.25">
      <c r="A110" s="51">
        <v>99</v>
      </c>
      <c r="B110" s="11">
        <f t="shared" si="7"/>
        <v>513.48207995056794</v>
      </c>
      <c r="C110" s="52">
        <f t="shared" si="5"/>
        <v>48780.797595303957</v>
      </c>
      <c r="I110" s="51">
        <v>99</v>
      </c>
      <c r="J110" s="11">
        <v>300</v>
      </c>
      <c r="K110" s="11"/>
      <c r="L110" s="59">
        <f t="shared" si="6"/>
        <v>28500</v>
      </c>
      <c r="M110" s="11"/>
      <c r="N110" s="11"/>
      <c r="O110" s="47"/>
    </row>
    <row r="111" spans="1:15" x14ac:dyDescent="0.25">
      <c r="A111" s="51">
        <v>100</v>
      </c>
      <c r="B111" s="11">
        <f t="shared" si="7"/>
        <v>514.77909354741996</v>
      </c>
      <c r="C111" s="52">
        <f t="shared" si="5"/>
        <v>48904.013887004898</v>
      </c>
      <c r="I111" s="51">
        <v>100</v>
      </c>
      <c r="J111" s="11">
        <v>300</v>
      </c>
      <c r="K111" s="11"/>
      <c r="L111" s="59">
        <f t="shared" si="6"/>
        <v>28500</v>
      </c>
      <c r="M111" s="11"/>
      <c r="N111" s="11"/>
      <c r="O111" s="47"/>
    </row>
    <row r="112" spans="1:15" x14ac:dyDescent="0.25">
      <c r="A112" s="51">
        <v>101</v>
      </c>
      <c r="B112" s="11">
        <f t="shared" si="7"/>
        <v>516.07938329418278</v>
      </c>
      <c r="C112" s="52">
        <f t="shared" si="5"/>
        <v>49027.541412947365</v>
      </c>
      <c r="I112" s="51">
        <v>101</v>
      </c>
      <c r="J112" s="11">
        <v>300</v>
      </c>
      <c r="K112" s="11"/>
      <c r="L112" s="59">
        <f t="shared" si="6"/>
        <v>28500</v>
      </c>
      <c r="M112" s="11"/>
      <c r="N112" s="11"/>
      <c r="O112" s="47"/>
    </row>
    <row r="113" spans="1:15" x14ac:dyDescent="0.25">
      <c r="A113" s="51">
        <v>102</v>
      </c>
      <c r="B113" s="11">
        <f t="shared" si="7"/>
        <v>517.38295746614222</v>
      </c>
      <c r="C113" s="52">
        <f t="shared" si="5"/>
        <v>49151.38095928351</v>
      </c>
      <c r="I113" s="51">
        <v>102</v>
      </c>
      <c r="J113" s="11">
        <v>300</v>
      </c>
      <c r="K113" s="11"/>
      <c r="L113" s="59">
        <f t="shared" si="6"/>
        <v>28500</v>
      </c>
      <c r="M113" s="11"/>
      <c r="N113" s="11"/>
      <c r="O113" s="47"/>
    </row>
    <row r="114" spans="1:15" x14ac:dyDescent="0.25">
      <c r="A114" s="51">
        <v>103</v>
      </c>
      <c r="B114" s="11">
        <f t="shared" si="7"/>
        <v>518.68982435948681</v>
      </c>
      <c r="C114" s="52">
        <f t="shared" si="5"/>
        <v>49275.533314151246</v>
      </c>
      <c r="I114" s="51">
        <v>103</v>
      </c>
      <c r="J114" s="11">
        <v>300</v>
      </c>
      <c r="K114" s="11"/>
      <c r="L114" s="59">
        <f t="shared" si="6"/>
        <v>28500</v>
      </c>
      <c r="M114" s="11"/>
      <c r="N114" s="11"/>
      <c r="O114" s="47"/>
    </row>
    <row r="115" spans="1:15" x14ac:dyDescent="0.25">
      <c r="A115" s="53">
        <v>104</v>
      </c>
      <c r="B115" s="11">
        <f t="shared" si="7"/>
        <v>519.99999229136051</v>
      </c>
      <c r="C115" s="52">
        <f t="shared" si="5"/>
        <v>49399.999267679246</v>
      </c>
      <c r="I115" s="51">
        <v>104</v>
      </c>
      <c r="J115" s="11">
        <v>300</v>
      </c>
      <c r="K115" s="11"/>
      <c r="L115" s="59">
        <f t="shared" si="6"/>
        <v>28500</v>
      </c>
      <c r="M115" s="11"/>
      <c r="N115" s="11"/>
      <c r="O115" s="47"/>
    </row>
    <row r="116" spans="1:15" x14ac:dyDescent="0.25">
      <c r="A116" s="51">
        <v>105</v>
      </c>
      <c r="B116" s="11">
        <v>520</v>
      </c>
      <c r="C116" s="52">
        <f t="shared" si="5"/>
        <v>49400</v>
      </c>
      <c r="I116" s="51">
        <v>105</v>
      </c>
      <c r="J116" s="11">
        <v>300</v>
      </c>
      <c r="K116" s="11"/>
      <c r="L116" s="59">
        <f t="shared" si="6"/>
        <v>28500</v>
      </c>
      <c r="M116" s="11"/>
      <c r="N116" s="11"/>
      <c r="O116" s="47"/>
    </row>
    <row r="117" spans="1:15" x14ac:dyDescent="0.25">
      <c r="A117" s="51">
        <v>106</v>
      </c>
      <c r="B117" s="11">
        <v>520</v>
      </c>
      <c r="C117" s="52">
        <f t="shared" si="5"/>
        <v>49400</v>
      </c>
      <c r="I117" s="51">
        <v>106</v>
      </c>
      <c r="J117" s="11">
        <v>300</v>
      </c>
      <c r="K117" s="11"/>
      <c r="L117" s="59">
        <f t="shared" si="6"/>
        <v>28500</v>
      </c>
      <c r="M117" s="11"/>
      <c r="N117" s="11"/>
      <c r="O117" s="47"/>
    </row>
    <row r="118" spans="1:15" x14ac:dyDescent="0.25">
      <c r="A118" s="51">
        <v>107</v>
      </c>
      <c r="B118" s="11">
        <v>520</v>
      </c>
      <c r="C118" s="52">
        <f t="shared" si="5"/>
        <v>49400</v>
      </c>
      <c r="I118" s="51">
        <v>107</v>
      </c>
      <c r="J118" s="11">
        <v>300</v>
      </c>
      <c r="K118" s="11"/>
      <c r="L118" s="59">
        <f t="shared" si="6"/>
        <v>28500</v>
      </c>
      <c r="M118" s="11"/>
      <c r="N118" s="11"/>
      <c r="O118" s="47"/>
    </row>
    <row r="119" spans="1:15" x14ac:dyDescent="0.25">
      <c r="A119" s="51">
        <v>108</v>
      </c>
      <c r="B119" s="11">
        <v>520</v>
      </c>
      <c r="C119" s="52">
        <f t="shared" si="5"/>
        <v>49400</v>
      </c>
      <c r="I119" s="51">
        <v>108</v>
      </c>
      <c r="J119" s="11">
        <v>300</v>
      </c>
      <c r="K119" s="11"/>
      <c r="L119" s="59">
        <f t="shared" si="6"/>
        <v>28500</v>
      </c>
      <c r="M119" s="11"/>
      <c r="N119" s="11"/>
      <c r="O119" s="47"/>
    </row>
    <row r="120" spans="1:15" x14ac:dyDescent="0.25">
      <c r="A120" s="51">
        <v>109</v>
      </c>
      <c r="B120" s="11">
        <v>520</v>
      </c>
      <c r="C120" s="52">
        <f t="shared" si="5"/>
        <v>49400</v>
      </c>
      <c r="I120" s="51">
        <v>109</v>
      </c>
      <c r="J120" s="11">
        <v>300</v>
      </c>
      <c r="K120" s="11"/>
      <c r="L120" s="59">
        <f t="shared" si="6"/>
        <v>28500</v>
      </c>
      <c r="M120" s="11"/>
      <c r="N120" s="11"/>
      <c r="O120" s="47"/>
    </row>
    <row r="121" spans="1:15" x14ac:dyDescent="0.25">
      <c r="A121" s="51">
        <v>110</v>
      </c>
      <c r="B121" s="11">
        <v>520</v>
      </c>
      <c r="C121" s="52">
        <f t="shared" si="5"/>
        <v>49400</v>
      </c>
      <c r="I121" s="51">
        <v>110</v>
      </c>
      <c r="J121" s="11">
        <v>300</v>
      </c>
      <c r="K121" s="11"/>
      <c r="L121" s="59">
        <f t="shared" si="6"/>
        <v>28500</v>
      </c>
      <c r="M121" s="11"/>
      <c r="N121" s="11"/>
      <c r="O121" s="47"/>
    </row>
    <row r="122" spans="1:15" x14ac:dyDescent="0.25">
      <c r="A122" s="51">
        <v>111</v>
      </c>
      <c r="B122" s="11">
        <v>520</v>
      </c>
      <c r="C122" s="52">
        <f t="shared" si="5"/>
        <v>49400</v>
      </c>
      <c r="I122" s="51">
        <v>111</v>
      </c>
      <c r="J122" s="11">
        <v>300</v>
      </c>
      <c r="K122" s="11"/>
      <c r="L122" s="59">
        <f t="shared" si="6"/>
        <v>28500</v>
      </c>
      <c r="M122" s="11"/>
      <c r="N122" s="11"/>
      <c r="O122" s="47"/>
    </row>
    <row r="123" spans="1:15" x14ac:dyDescent="0.25">
      <c r="A123" s="51">
        <v>112</v>
      </c>
      <c r="B123" s="11">
        <v>520</v>
      </c>
      <c r="C123" s="52">
        <f t="shared" si="5"/>
        <v>49400</v>
      </c>
      <c r="I123" s="51">
        <v>112</v>
      </c>
      <c r="J123" s="11">
        <v>300</v>
      </c>
      <c r="K123" s="11"/>
      <c r="L123" s="59">
        <f t="shared" si="6"/>
        <v>28500</v>
      </c>
      <c r="M123" s="11"/>
      <c r="N123" s="11"/>
      <c r="O123" s="47"/>
    </row>
    <row r="124" spans="1:15" x14ac:dyDescent="0.25">
      <c r="A124" s="51">
        <v>113</v>
      </c>
      <c r="B124" s="11">
        <v>520</v>
      </c>
      <c r="C124" s="52">
        <f t="shared" si="5"/>
        <v>49400</v>
      </c>
      <c r="I124" s="51">
        <v>113</v>
      </c>
      <c r="J124" s="11">
        <v>300</v>
      </c>
      <c r="K124" s="11"/>
      <c r="L124" s="59">
        <f t="shared" si="6"/>
        <v>28500</v>
      </c>
      <c r="M124" s="11"/>
      <c r="N124" s="11"/>
      <c r="O124" s="47"/>
    </row>
    <row r="125" spans="1:15" x14ac:dyDescent="0.25">
      <c r="A125" s="51">
        <v>114</v>
      </c>
      <c r="B125" s="11">
        <v>520</v>
      </c>
      <c r="C125" s="52">
        <f t="shared" si="5"/>
        <v>49400</v>
      </c>
      <c r="I125" s="51">
        <v>114</v>
      </c>
      <c r="J125" s="11">
        <v>300</v>
      </c>
      <c r="K125" s="11"/>
      <c r="L125" s="59">
        <f t="shared" si="6"/>
        <v>28500</v>
      </c>
      <c r="M125" s="11"/>
      <c r="N125" s="11"/>
      <c r="O125" s="47"/>
    </row>
    <row r="126" spans="1:15" x14ac:dyDescent="0.25">
      <c r="A126" s="51">
        <v>115</v>
      </c>
      <c r="B126" s="11">
        <v>520</v>
      </c>
      <c r="C126" s="52">
        <f t="shared" si="5"/>
        <v>49400</v>
      </c>
      <c r="I126" s="51">
        <v>115</v>
      </c>
      <c r="J126" s="11">
        <v>300</v>
      </c>
      <c r="K126" s="11"/>
      <c r="L126" s="59">
        <f t="shared" si="6"/>
        <v>28500</v>
      </c>
      <c r="M126" s="11"/>
      <c r="N126" s="11"/>
      <c r="O126" s="47"/>
    </row>
    <row r="127" spans="1:15" x14ac:dyDescent="0.25">
      <c r="A127" s="51">
        <v>116</v>
      </c>
      <c r="B127" s="11">
        <v>520</v>
      </c>
      <c r="C127" s="52">
        <f t="shared" si="5"/>
        <v>49400</v>
      </c>
      <c r="I127" s="51">
        <v>116</v>
      </c>
      <c r="J127" s="11">
        <v>300</v>
      </c>
      <c r="K127" s="11"/>
      <c r="L127" s="59">
        <f t="shared" si="6"/>
        <v>28500</v>
      </c>
      <c r="M127" s="11"/>
      <c r="N127" s="11"/>
      <c r="O127" s="47"/>
    </row>
    <row r="128" spans="1:15" x14ac:dyDescent="0.25">
      <c r="A128" s="51">
        <v>117</v>
      </c>
      <c r="B128" s="11">
        <v>520</v>
      </c>
      <c r="C128" s="52">
        <f t="shared" si="5"/>
        <v>49400</v>
      </c>
      <c r="I128" s="51">
        <v>117</v>
      </c>
      <c r="J128" s="11">
        <v>300</v>
      </c>
      <c r="K128" s="11"/>
      <c r="L128" s="59">
        <f t="shared" si="6"/>
        <v>28500</v>
      </c>
      <c r="M128" s="11"/>
      <c r="N128" s="11"/>
      <c r="O128" s="47"/>
    </row>
    <row r="129" spans="1:15" x14ac:dyDescent="0.25">
      <c r="A129" s="51">
        <v>118</v>
      </c>
      <c r="B129" s="11">
        <v>520</v>
      </c>
      <c r="C129" s="52">
        <f t="shared" si="5"/>
        <v>49400</v>
      </c>
      <c r="I129" s="51">
        <v>118</v>
      </c>
      <c r="J129" s="11">
        <v>300</v>
      </c>
      <c r="K129" s="11"/>
      <c r="L129" s="59">
        <f t="shared" si="6"/>
        <v>28500</v>
      </c>
      <c r="M129" s="11"/>
      <c r="N129" s="11"/>
      <c r="O129" s="47"/>
    </row>
    <row r="130" spans="1:15" x14ac:dyDescent="0.25">
      <c r="A130" s="51">
        <v>119</v>
      </c>
      <c r="B130" s="11">
        <v>520</v>
      </c>
      <c r="C130" s="52">
        <f t="shared" si="5"/>
        <v>49400</v>
      </c>
      <c r="I130" s="51">
        <v>119</v>
      </c>
      <c r="J130" s="11">
        <v>300</v>
      </c>
      <c r="K130" s="11"/>
      <c r="L130" s="59">
        <f t="shared" si="6"/>
        <v>28500</v>
      </c>
      <c r="M130" s="11"/>
      <c r="N130" s="11"/>
      <c r="O130" s="47"/>
    </row>
    <row r="131" spans="1:15" x14ac:dyDescent="0.25">
      <c r="A131" s="51">
        <v>120</v>
      </c>
      <c r="B131" s="11">
        <v>520</v>
      </c>
      <c r="C131" s="52">
        <f t="shared" si="5"/>
        <v>49400</v>
      </c>
      <c r="I131" s="51">
        <v>120</v>
      </c>
      <c r="J131" s="11">
        <v>300</v>
      </c>
      <c r="K131" s="11"/>
      <c r="L131" s="59">
        <f t="shared" si="6"/>
        <v>28500</v>
      </c>
      <c r="M131" s="11"/>
      <c r="N131" s="11"/>
      <c r="O131" s="47"/>
    </row>
    <row r="132" spans="1:15" x14ac:dyDescent="0.25">
      <c r="A132" s="51">
        <v>121</v>
      </c>
      <c r="B132" s="11">
        <v>520</v>
      </c>
      <c r="C132" s="52">
        <f t="shared" si="5"/>
        <v>49400</v>
      </c>
      <c r="I132" s="51">
        <v>121</v>
      </c>
      <c r="J132" s="11">
        <v>300</v>
      </c>
      <c r="K132" s="11"/>
      <c r="L132" s="59">
        <f t="shared" si="6"/>
        <v>28500</v>
      </c>
      <c r="M132" s="11"/>
      <c r="N132" s="11"/>
      <c r="O132" s="47"/>
    </row>
    <row r="133" spans="1:15" x14ac:dyDescent="0.25">
      <c r="A133" s="51">
        <v>122</v>
      </c>
      <c r="B133" s="11">
        <v>520</v>
      </c>
      <c r="C133" s="52">
        <f t="shared" si="5"/>
        <v>49400</v>
      </c>
      <c r="I133" s="51">
        <v>122</v>
      </c>
      <c r="J133" s="11">
        <v>300</v>
      </c>
      <c r="K133" s="11"/>
      <c r="L133" s="59">
        <f t="shared" si="6"/>
        <v>28500</v>
      </c>
      <c r="M133" s="11"/>
      <c r="N133" s="11"/>
      <c r="O133" s="47"/>
    </row>
    <row r="134" spans="1:15" x14ac:dyDescent="0.25">
      <c r="A134" s="51">
        <v>123</v>
      </c>
      <c r="B134" s="11">
        <v>520</v>
      </c>
      <c r="C134" s="52">
        <f t="shared" si="5"/>
        <v>49400</v>
      </c>
      <c r="I134" s="51">
        <v>123</v>
      </c>
      <c r="J134" s="11">
        <v>300</v>
      </c>
      <c r="K134" s="11"/>
      <c r="L134" s="59">
        <f t="shared" si="6"/>
        <v>28500</v>
      </c>
      <c r="M134" s="11"/>
      <c r="N134" s="11"/>
      <c r="O134" s="47"/>
    </row>
    <row r="135" spans="1:15" x14ac:dyDescent="0.25">
      <c r="A135" s="51">
        <v>124</v>
      </c>
      <c r="B135" s="11">
        <v>520</v>
      </c>
      <c r="C135" s="52">
        <f t="shared" si="5"/>
        <v>49400</v>
      </c>
      <c r="I135" s="51">
        <v>124</v>
      </c>
      <c r="J135" s="11">
        <v>300</v>
      </c>
      <c r="K135" s="11"/>
      <c r="L135" s="59">
        <f t="shared" si="6"/>
        <v>28500</v>
      </c>
      <c r="M135" s="11"/>
      <c r="N135" s="11"/>
      <c r="O135" s="47"/>
    </row>
    <row r="136" spans="1:15" x14ac:dyDescent="0.25">
      <c r="A136" s="51">
        <v>125</v>
      </c>
      <c r="B136" s="11">
        <v>520</v>
      </c>
      <c r="C136" s="52">
        <f t="shared" si="5"/>
        <v>49400</v>
      </c>
      <c r="I136" s="51">
        <v>125</v>
      </c>
      <c r="J136" s="11">
        <v>300</v>
      </c>
      <c r="K136" s="11"/>
      <c r="L136" s="59">
        <f t="shared" si="6"/>
        <v>28500</v>
      </c>
      <c r="M136" s="11"/>
      <c r="N136" s="11"/>
      <c r="O136" s="47"/>
    </row>
    <row r="137" spans="1:15" x14ac:dyDescent="0.25">
      <c r="A137" s="51">
        <v>126</v>
      </c>
      <c r="B137" s="11">
        <v>520</v>
      </c>
      <c r="C137" s="52">
        <f t="shared" si="5"/>
        <v>49400</v>
      </c>
      <c r="I137" s="51">
        <v>126</v>
      </c>
      <c r="J137" s="11">
        <v>300</v>
      </c>
      <c r="K137" s="11"/>
      <c r="L137" s="59">
        <f t="shared" si="6"/>
        <v>28500</v>
      </c>
      <c r="M137" s="11"/>
      <c r="N137" s="11"/>
      <c r="O137" s="47"/>
    </row>
    <row r="138" spans="1:15" x14ac:dyDescent="0.25">
      <c r="A138" s="51">
        <v>127</v>
      </c>
      <c r="B138" s="11">
        <v>520</v>
      </c>
      <c r="C138" s="52">
        <f t="shared" si="5"/>
        <v>49400</v>
      </c>
      <c r="I138" s="51">
        <v>127</v>
      </c>
      <c r="J138" s="11">
        <v>300</v>
      </c>
      <c r="K138" s="11"/>
      <c r="L138" s="59">
        <f t="shared" si="6"/>
        <v>28500</v>
      </c>
      <c r="M138" s="11"/>
      <c r="N138" s="11"/>
      <c r="O138" s="47"/>
    </row>
    <row r="139" spans="1:15" x14ac:dyDescent="0.25">
      <c r="A139" s="51">
        <v>128</v>
      </c>
      <c r="B139" s="11">
        <v>520</v>
      </c>
      <c r="C139" s="52">
        <f t="shared" si="5"/>
        <v>49400</v>
      </c>
      <c r="I139" s="51">
        <v>128</v>
      </c>
      <c r="J139" s="11">
        <v>300</v>
      </c>
      <c r="K139" s="11"/>
      <c r="L139" s="59">
        <f t="shared" si="6"/>
        <v>28500</v>
      </c>
      <c r="M139" s="11"/>
      <c r="N139" s="11"/>
      <c r="O139" s="47"/>
    </row>
    <row r="140" spans="1:15" x14ac:dyDescent="0.25">
      <c r="A140" s="51">
        <v>129</v>
      </c>
      <c r="B140" s="11">
        <v>520</v>
      </c>
      <c r="C140" s="52">
        <f t="shared" ref="C140:C167" si="8">B140*$D$11</f>
        <v>49400</v>
      </c>
      <c r="I140" s="51">
        <v>129</v>
      </c>
      <c r="J140" s="11">
        <v>300</v>
      </c>
      <c r="K140" s="11"/>
      <c r="L140" s="59">
        <f t="shared" ref="L140:L167" si="9">J140*$N$11</f>
        <v>28500</v>
      </c>
      <c r="M140" s="11"/>
      <c r="N140" s="11"/>
      <c r="O140" s="47"/>
    </row>
    <row r="141" spans="1:15" x14ac:dyDescent="0.25">
      <c r="A141" s="51">
        <v>130</v>
      </c>
      <c r="B141" s="11">
        <v>520</v>
      </c>
      <c r="C141" s="52">
        <f t="shared" si="8"/>
        <v>49400</v>
      </c>
      <c r="I141" s="51">
        <v>130</v>
      </c>
      <c r="J141" s="11">
        <v>300</v>
      </c>
      <c r="K141" s="11"/>
      <c r="L141" s="59">
        <f t="shared" si="9"/>
        <v>28500</v>
      </c>
      <c r="M141" s="11"/>
      <c r="N141" s="11"/>
      <c r="O141" s="47"/>
    </row>
    <row r="142" spans="1:15" x14ac:dyDescent="0.25">
      <c r="A142" s="51">
        <v>131</v>
      </c>
      <c r="B142" s="11">
        <v>520</v>
      </c>
      <c r="C142" s="52">
        <f t="shared" si="8"/>
        <v>49400</v>
      </c>
      <c r="I142" s="51">
        <v>131</v>
      </c>
      <c r="J142" s="11">
        <v>300</v>
      </c>
      <c r="K142" s="11"/>
      <c r="L142" s="59">
        <f t="shared" si="9"/>
        <v>28500</v>
      </c>
      <c r="M142" s="11"/>
      <c r="N142" s="11"/>
      <c r="O142" s="47"/>
    </row>
    <row r="143" spans="1:15" x14ac:dyDescent="0.25">
      <c r="A143" s="51">
        <v>132</v>
      </c>
      <c r="B143" s="11">
        <v>520</v>
      </c>
      <c r="C143" s="52">
        <f t="shared" si="8"/>
        <v>49400</v>
      </c>
      <c r="I143" s="51">
        <v>132</v>
      </c>
      <c r="J143" s="11">
        <v>300</v>
      </c>
      <c r="K143" s="11"/>
      <c r="L143" s="59">
        <f t="shared" si="9"/>
        <v>28500</v>
      </c>
      <c r="M143" s="11"/>
      <c r="N143" s="11"/>
      <c r="O143" s="47"/>
    </row>
    <row r="144" spans="1:15" x14ac:dyDescent="0.25">
      <c r="A144" s="51">
        <v>133</v>
      </c>
      <c r="B144" s="11">
        <v>520</v>
      </c>
      <c r="C144" s="52">
        <f t="shared" si="8"/>
        <v>49400</v>
      </c>
      <c r="I144" s="51">
        <v>133</v>
      </c>
      <c r="J144" s="11">
        <v>300</v>
      </c>
      <c r="K144" s="11"/>
      <c r="L144" s="59">
        <f t="shared" si="9"/>
        <v>28500</v>
      </c>
      <c r="M144" s="11"/>
      <c r="N144" s="11"/>
      <c r="O144" s="47"/>
    </row>
    <row r="145" spans="1:15" x14ac:dyDescent="0.25">
      <c r="A145" s="51">
        <v>134</v>
      </c>
      <c r="B145" s="11">
        <v>520</v>
      </c>
      <c r="C145" s="52">
        <f t="shared" si="8"/>
        <v>49400</v>
      </c>
      <c r="I145" s="51">
        <v>134</v>
      </c>
      <c r="J145" s="11">
        <v>300</v>
      </c>
      <c r="K145" s="11"/>
      <c r="L145" s="59">
        <f t="shared" si="9"/>
        <v>28500</v>
      </c>
      <c r="M145" s="11"/>
      <c r="N145" s="11"/>
      <c r="O145" s="47"/>
    </row>
    <row r="146" spans="1:15" x14ac:dyDescent="0.25">
      <c r="A146" s="51">
        <v>135</v>
      </c>
      <c r="B146" s="11">
        <v>520</v>
      </c>
      <c r="C146" s="52">
        <f t="shared" si="8"/>
        <v>49400</v>
      </c>
      <c r="I146" s="51">
        <v>135</v>
      </c>
      <c r="J146" s="11">
        <v>300</v>
      </c>
      <c r="K146" s="11"/>
      <c r="L146" s="59">
        <f t="shared" si="9"/>
        <v>28500</v>
      </c>
      <c r="M146" s="11"/>
      <c r="N146" s="11"/>
      <c r="O146" s="47"/>
    </row>
    <row r="147" spans="1:15" x14ac:dyDescent="0.25">
      <c r="A147" s="51">
        <v>136</v>
      </c>
      <c r="B147" s="11">
        <v>520</v>
      </c>
      <c r="C147" s="52">
        <f t="shared" si="8"/>
        <v>49400</v>
      </c>
      <c r="I147" s="51">
        <v>136</v>
      </c>
      <c r="J147" s="11">
        <v>300</v>
      </c>
      <c r="K147" s="11"/>
      <c r="L147" s="59">
        <f t="shared" si="9"/>
        <v>28500</v>
      </c>
      <c r="M147" s="11"/>
      <c r="N147" s="11"/>
      <c r="O147" s="47"/>
    </row>
    <row r="148" spans="1:15" x14ac:dyDescent="0.25">
      <c r="A148" s="51">
        <v>137</v>
      </c>
      <c r="B148" s="11">
        <v>520</v>
      </c>
      <c r="C148" s="52">
        <f t="shared" si="8"/>
        <v>49400</v>
      </c>
      <c r="I148" s="51">
        <v>137</v>
      </c>
      <c r="J148" s="11">
        <v>300</v>
      </c>
      <c r="K148" s="11"/>
      <c r="L148" s="59">
        <f t="shared" si="9"/>
        <v>28500</v>
      </c>
      <c r="M148" s="11"/>
      <c r="N148" s="11"/>
      <c r="O148" s="47"/>
    </row>
    <row r="149" spans="1:15" x14ac:dyDescent="0.25">
      <c r="A149" s="51">
        <v>138</v>
      </c>
      <c r="B149" s="11">
        <v>520</v>
      </c>
      <c r="C149" s="52">
        <f t="shared" si="8"/>
        <v>49400</v>
      </c>
      <c r="I149" s="51">
        <v>138</v>
      </c>
      <c r="J149" s="11">
        <v>300</v>
      </c>
      <c r="K149" s="11"/>
      <c r="L149" s="59">
        <f t="shared" si="9"/>
        <v>28500</v>
      </c>
      <c r="M149" s="11"/>
      <c r="N149" s="11"/>
      <c r="O149" s="47"/>
    </row>
    <row r="150" spans="1:15" x14ac:dyDescent="0.25">
      <c r="A150" s="51">
        <v>139</v>
      </c>
      <c r="B150" s="11">
        <v>520</v>
      </c>
      <c r="C150" s="52">
        <f t="shared" si="8"/>
        <v>49400</v>
      </c>
      <c r="I150" s="51">
        <v>139</v>
      </c>
      <c r="J150" s="11">
        <v>300</v>
      </c>
      <c r="K150" s="11"/>
      <c r="L150" s="59">
        <f t="shared" si="9"/>
        <v>28500</v>
      </c>
      <c r="M150" s="11"/>
      <c r="N150" s="11"/>
      <c r="O150" s="47"/>
    </row>
    <row r="151" spans="1:15" x14ac:dyDescent="0.25">
      <c r="A151" s="51">
        <v>140</v>
      </c>
      <c r="B151" s="11">
        <v>520</v>
      </c>
      <c r="C151" s="52">
        <f t="shared" si="8"/>
        <v>49400</v>
      </c>
      <c r="I151" s="51">
        <v>140</v>
      </c>
      <c r="J151" s="11">
        <v>300</v>
      </c>
      <c r="K151" s="11"/>
      <c r="L151" s="59">
        <f t="shared" si="9"/>
        <v>28500</v>
      </c>
      <c r="M151" s="11"/>
      <c r="N151" s="11"/>
      <c r="O151" s="47"/>
    </row>
    <row r="152" spans="1:15" x14ac:dyDescent="0.25">
      <c r="A152" s="51">
        <v>141</v>
      </c>
      <c r="B152" s="11">
        <v>520</v>
      </c>
      <c r="C152" s="52">
        <f t="shared" si="8"/>
        <v>49400</v>
      </c>
      <c r="I152" s="51">
        <v>141</v>
      </c>
      <c r="J152" s="11">
        <v>300</v>
      </c>
      <c r="K152" s="11"/>
      <c r="L152" s="59">
        <f t="shared" si="9"/>
        <v>28500</v>
      </c>
      <c r="M152" s="11"/>
      <c r="N152" s="11"/>
      <c r="O152" s="47"/>
    </row>
    <row r="153" spans="1:15" x14ac:dyDescent="0.25">
      <c r="A153" s="51">
        <v>142</v>
      </c>
      <c r="B153" s="11">
        <v>520</v>
      </c>
      <c r="C153" s="52">
        <f t="shared" si="8"/>
        <v>49400</v>
      </c>
      <c r="I153" s="51">
        <v>142</v>
      </c>
      <c r="J153" s="11">
        <v>300</v>
      </c>
      <c r="K153" s="11"/>
      <c r="L153" s="59">
        <f t="shared" si="9"/>
        <v>28500</v>
      </c>
      <c r="M153" s="11"/>
      <c r="N153" s="11"/>
      <c r="O153" s="47"/>
    </row>
    <row r="154" spans="1:15" x14ac:dyDescent="0.25">
      <c r="A154" s="51">
        <v>143</v>
      </c>
      <c r="B154" s="11">
        <v>520</v>
      </c>
      <c r="C154" s="52">
        <f t="shared" si="8"/>
        <v>49400</v>
      </c>
      <c r="I154" s="51">
        <v>143</v>
      </c>
      <c r="J154" s="11">
        <v>300</v>
      </c>
      <c r="K154" s="11"/>
      <c r="L154" s="59">
        <f t="shared" si="9"/>
        <v>28500</v>
      </c>
      <c r="M154" s="11"/>
      <c r="N154" s="11"/>
      <c r="O154" s="47"/>
    </row>
    <row r="155" spans="1:15" x14ac:dyDescent="0.25">
      <c r="A155" s="51">
        <v>144</v>
      </c>
      <c r="B155" s="11">
        <v>520</v>
      </c>
      <c r="C155" s="52">
        <f t="shared" si="8"/>
        <v>49400</v>
      </c>
      <c r="I155" s="51">
        <v>144</v>
      </c>
      <c r="J155" s="11">
        <v>300</v>
      </c>
      <c r="K155" s="11"/>
      <c r="L155" s="59">
        <f t="shared" si="9"/>
        <v>28500</v>
      </c>
      <c r="M155" s="11"/>
      <c r="N155" s="11"/>
      <c r="O155" s="47"/>
    </row>
    <row r="156" spans="1:15" x14ac:dyDescent="0.25">
      <c r="A156" s="51">
        <v>145</v>
      </c>
      <c r="B156" s="11">
        <v>520</v>
      </c>
      <c r="C156" s="52">
        <f t="shared" si="8"/>
        <v>49400</v>
      </c>
      <c r="I156" s="51">
        <v>145</v>
      </c>
      <c r="J156" s="11">
        <v>300</v>
      </c>
      <c r="K156" s="11"/>
      <c r="L156" s="59">
        <f t="shared" si="9"/>
        <v>28500</v>
      </c>
      <c r="M156" s="11"/>
      <c r="N156" s="11"/>
      <c r="O156" s="47"/>
    </row>
    <row r="157" spans="1:15" x14ac:dyDescent="0.25">
      <c r="A157" s="51">
        <v>146</v>
      </c>
      <c r="B157" s="11">
        <v>520</v>
      </c>
      <c r="C157" s="52">
        <f t="shared" si="8"/>
        <v>49400</v>
      </c>
      <c r="I157" s="51">
        <v>146</v>
      </c>
      <c r="J157" s="11">
        <v>300</v>
      </c>
      <c r="K157" s="11"/>
      <c r="L157" s="59">
        <f t="shared" si="9"/>
        <v>28500</v>
      </c>
      <c r="M157" s="11"/>
      <c r="N157" s="11"/>
      <c r="O157" s="47"/>
    </row>
    <row r="158" spans="1:15" x14ac:dyDescent="0.25">
      <c r="A158" s="51">
        <v>147</v>
      </c>
      <c r="B158" s="11">
        <v>520</v>
      </c>
      <c r="C158" s="52">
        <f t="shared" si="8"/>
        <v>49400</v>
      </c>
      <c r="I158" s="51">
        <v>147</v>
      </c>
      <c r="J158" s="11">
        <v>300</v>
      </c>
      <c r="K158" s="11"/>
      <c r="L158" s="59">
        <f t="shared" si="9"/>
        <v>28500</v>
      </c>
      <c r="M158" s="11"/>
      <c r="N158" s="11"/>
      <c r="O158" s="47"/>
    </row>
    <row r="159" spans="1:15" x14ac:dyDescent="0.25">
      <c r="A159" s="51">
        <v>148</v>
      </c>
      <c r="B159" s="11">
        <v>520</v>
      </c>
      <c r="C159" s="52">
        <f t="shared" si="8"/>
        <v>49400</v>
      </c>
      <c r="I159" s="51">
        <v>148</v>
      </c>
      <c r="J159" s="11">
        <v>300</v>
      </c>
      <c r="K159" s="11"/>
      <c r="L159" s="59">
        <f t="shared" si="9"/>
        <v>28500</v>
      </c>
      <c r="M159" s="11"/>
      <c r="N159" s="11"/>
      <c r="O159" s="47"/>
    </row>
    <row r="160" spans="1:15" x14ac:dyDescent="0.25">
      <c r="A160" s="51">
        <v>149</v>
      </c>
      <c r="B160" s="11">
        <v>520</v>
      </c>
      <c r="C160" s="52">
        <f t="shared" si="8"/>
        <v>49400</v>
      </c>
      <c r="I160" s="51">
        <v>149</v>
      </c>
      <c r="J160" s="11">
        <v>300</v>
      </c>
      <c r="K160" s="11"/>
      <c r="L160" s="59">
        <f t="shared" si="9"/>
        <v>28500</v>
      </c>
      <c r="M160" s="11"/>
      <c r="N160" s="11"/>
      <c r="O160" s="47"/>
    </row>
    <row r="161" spans="1:15" x14ac:dyDescent="0.25">
      <c r="A161" s="51">
        <v>150</v>
      </c>
      <c r="B161" s="11">
        <v>520</v>
      </c>
      <c r="C161" s="52">
        <f t="shared" si="8"/>
        <v>49400</v>
      </c>
      <c r="I161" s="51">
        <v>150</v>
      </c>
      <c r="J161" s="11">
        <v>300</v>
      </c>
      <c r="K161" s="11"/>
      <c r="L161" s="59">
        <f t="shared" si="9"/>
        <v>28500</v>
      </c>
      <c r="M161" s="11"/>
      <c r="N161" s="11"/>
      <c r="O161" s="47"/>
    </row>
    <row r="162" spans="1:15" x14ac:dyDescent="0.25">
      <c r="A162" s="51">
        <v>151</v>
      </c>
      <c r="B162" s="11">
        <v>520</v>
      </c>
      <c r="C162" s="52">
        <f t="shared" si="8"/>
        <v>49400</v>
      </c>
      <c r="I162" s="51">
        <v>151</v>
      </c>
      <c r="J162" s="11">
        <v>300</v>
      </c>
      <c r="K162" s="11"/>
      <c r="L162" s="59">
        <f t="shared" si="9"/>
        <v>28500</v>
      </c>
      <c r="M162" s="11"/>
      <c r="N162" s="11"/>
      <c r="O162" s="47"/>
    </row>
    <row r="163" spans="1:15" x14ac:dyDescent="0.25">
      <c r="A163" s="51">
        <v>152</v>
      </c>
      <c r="B163" s="11">
        <v>520</v>
      </c>
      <c r="C163" s="52">
        <f t="shared" si="8"/>
        <v>49400</v>
      </c>
      <c r="I163" s="51">
        <v>152</v>
      </c>
      <c r="J163" s="11">
        <v>300</v>
      </c>
      <c r="K163" s="11"/>
      <c r="L163" s="59">
        <f t="shared" si="9"/>
        <v>28500</v>
      </c>
      <c r="M163" s="11"/>
      <c r="N163" s="11"/>
      <c r="O163" s="47"/>
    </row>
    <row r="164" spans="1:15" x14ac:dyDescent="0.25">
      <c r="A164" s="51">
        <v>153</v>
      </c>
      <c r="B164" s="11">
        <v>520</v>
      </c>
      <c r="C164" s="52">
        <f t="shared" si="8"/>
        <v>49400</v>
      </c>
      <c r="I164" s="51">
        <v>153</v>
      </c>
      <c r="J164" s="11">
        <v>300</v>
      </c>
      <c r="K164" s="11"/>
      <c r="L164" s="59">
        <f t="shared" si="9"/>
        <v>28500</v>
      </c>
      <c r="M164" s="11"/>
      <c r="N164" s="11"/>
      <c r="O164" s="47"/>
    </row>
    <row r="165" spans="1:15" x14ac:dyDescent="0.25">
      <c r="A165" s="51">
        <v>154</v>
      </c>
      <c r="B165" s="11">
        <v>520</v>
      </c>
      <c r="C165" s="52">
        <f t="shared" si="8"/>
        <v>49400</v>
      </c>
      <c r="I165" s="51">
        <v>154</v>
      </c>
      <c r="J165" s="11">
        <v>300</v>
      </c>
      <c r="K165" s="11"/>
      <c r="L165" s="59">
        <f t="shared" si="9"/>
        <v>28500</v>
      </c>
      <c r="M165" s="11"/>
      <c r="N165" s="11"/>
      <c r="O165" s="47"/>
    </row>
    <row r="166" spans="1:15" x14ac:dyDescent="0.25">
      <c r="A166" s="51">
        <v>155</v>
      </c>
      <c r="B166" s="11">
        <v>520</v>
      </c>
      <c r="C166" s="52">
        <f t="shared" si="8"/>
        <v>49400</v>
      </c>
      <c r="I166" s="51">
        <v>155</v>
      </c>
      <c r="J166" s="11">
        <v>300</v>
      </c>
      <c r="K166" s="11"/>
      <c r="L166" s="59">
        <f t="shared" si="9"/>
        <v>28500</v>
      </c>
      <c r="M166" s="11"/>
      <c r="N166" s="11"/>
      <c r="O166" s="47"/>
    </row>
    <row r="167" spans="1:15" x14ac:dyDescent="0.25">
      <c r="A167" s="54">
        <v>156</v>
      </c>
      <c r="B167" s="42">
        <v>520</v>
      </c>
      <c r="C167" s="52">
        <f t="shared" si="8"/>
        <v>49400</v>
      </c>
      <c r="I167" s="54">
        <v>156</v>
      </c>
      <c r="J167" s="42">
        <v>300</v>
      </c>
      <c r="K167" s="42"/>
      <c r="L167" s="59">
        <f t="shared" si="9"/>
        <v>28500</v>
      </c>
      <c r="M167" s="42"/>
      <c r="N167" s="42"/>
      <c r="O167" s="55"/>
    </row>
    <row r="168" spans="1:15" x14ac:dyDescent="0.25">
      <c r="C168" s="12"/>
      <c r="D168" s="11"/>
    </row>
  </sheetData>
  <mergeCells count="9">
    <mergeCell ref="L2:M2"/>
    <mergeCell ref="B1:D1"/>
    <mergeCell ref="E1:F1"/>
    <mergeCell ref="G1:H1"/>
    <mergeCell ref="I1:J1"/>
    <mergeCell ref="B2:E2"/>
    <mergeCell ref="F2:G2"/>
    <mergeCell ref="H2:I2"/>
    <mergeCell ref="J2:K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G8" sqref="G8"/>
    </sheetView>
  </sheetViews>
  <sheetFormatPr defaultRowHeight="15.75" x14ac:dyDescent="0.25"/>
  <cols>
    <col min="2" max="2" width="12.75" customWidth="1"/>
    <col min="3" max="3" width="11.875" customWidth="1"/>
    <col min="4" max="4" width="12.25" customWidth="1"/>
    <col min="5" max="5" width="12.625" customWidth="1"/>
    <col min="6" max="6" width="11.125" customWidth="1"/>
  </cols>
  <sheetData>
    <row r="1" spans="1:7" ht="16.5" thickBot="1" x14ac:dyDescent="0.3">
      <c r="A1" t="s">
        <v>40</v>
      </c>
    </row>
    <row r="2" spans="1:7" ht="16.5" thickBot="1" x14ac:dyDescent="0.3">
      <c r="A2" s="20" t="s">
        <v>19</v>
      </c>
      <c r="B2" s="114" t="s">
        <v>20</v>
      </c>
      <c r="C2" s="115"/>
      <c r="D2" s="115"/>
      <c r="E2" s="117"/>
      <c r="F2" s="114" t="s">
        <v>39</v>
      </c>
      <c r="G2" s="117"/>
    </row>
    <row r="3" spans="1:7" ht="16.5" thickBot="1" x14ac:dyDescent="0.3">
      <c r="A3" s="20" t="s">
        <v>22</v>
      </c>
      <c r="B3" s="21" t="s">
        <v>26</v>
      </c>
      <c r="C3" s="21" t="s">
        <v>27</v>
      </c>
      <c r="D3" s="21" t="s">
        <v>28</v>
      </c>
      <c r="E3" s="22" t="s">
        <v>1</v>
      </c>
      <c r="F3" s="66" t="s">
        <v>23</v>
      </c>
      <c r="G3" s="23" t="s">
        <v>6</v>
      </c>
    </row>
    <row r="4" spans="1:7" ht="16.5" thickBot="1" x14ac:dyDescent="0.3">
      <c r="A4" s="72" t="s">
        <v>2</v>
      </c>
      <c r="B4" s="25">
        <v>2152131</v>
      </c>
      <c r="C4" s="25">
        <v>1750428</v>
      </c>
      <c r="D4" s="25">
        <f>38000*52</f>
        <v>1976000</v>
      </c>
      <c r="E4" s="25">
        <v>1300000</v>
      </c>
      <c r="F4" s="67">
        <f>MAX(B4:E4)</f>
        <v>2152131</v>
      </c>
      <c r="G4" s="29" t="str">
        <f>IF(F4=MAX(F4:F8),"BEST"," ")</f>
        <v xml:space="preserve"> </v>
      </c>
    </row>
    <row r="5" spans="1:7" ht="16.5" thickBot="1" x14ac:dyDescent="0.3">
      <c r="A5" s="73" t="s">
        <v>3</v>
      </c>
      <c r="B5" s="33">
        <v>2410480</v>
      </c>
      <c r="C5" s="33">
        <v>1482000</v>
      </c>
      <c r="D5" s="25">
        <f t="shared" ref="D5:D6" si="0">38000*52</f>
        <v>1976000</v>
      </c>
      <c r="E5" s="25">
        <v>1300000</v>
      </c>
      <c r="F5" s="68">
        <f>MAX(B5:E5)</f>
        <v>2410480</v>
      </c>
      <c r="G5" s="30" t="str">
        <f>IF(F5=MAX(F4:F8),"BEST","")</f>
        <v/>
      </c>
    </row>
    <row r="6" spans="1:7" x14ac:dyDescent="0.25">
      <c r="A6" s="73" t="s">
        <v>5</v>
      </c>
      <c r="B6" s="33">
        <v>2568800</v>
      </c>
      <c r="C6" s="33">
        <v>1482000</v>
      </c>
      <c r="D6" s="25">
        <f t="shared" si="0"/>
        <v>1976000</v>
      </c>
      <c r="E6" s="25">
        <v>1300000</v>
      </c>
      <c r="F6" s="68">
        <f>MAX(B6:E6)</f>
        <v>2568800</v>
      </c>
      <c r="G6" s="30" t="str">
        <f>IF(F6=MAX(F4:F8),"BEST"," ")</f>
        <v xml:space="preserve"> </v>
      </c>
    </row>
    <row r="7" spans="1:7" ht="16.5" thickBot="1" x14ac:dyDescent="0.3">
      <c r="A7" s="74" t="s">
        <v>4</v>
      </c>
      <c r="B7" s="63">
        <v>800000</v>
      </c>
      <c r="C7" s="63">
        <v>500000</v>
      </c>
      <c r="D7" s="63">
        <v>600000</v>
      </c>
      <c r="E7" s="27"/>
      <c r="F7" s="69"/>
      <c r="G7" s="30"/>
    </row>
    <row r="8" spans="1:7" ht="16.5" thickBot="1" x14ac:dyDescent="0.3">
      <c r="A8" s="75" t="s">
        <v>37</v>
      </c>
      <c r="B8" s="76">
        <f>SUM(B4:B6)-B7</f>
        <v>6331411</v>
      </c>
      <c r="C8" s="76">
        <f>SUM(C4:C6)-C7</f>
        <v>4214428</v>
      </c>
      <c r="D8" s="76">
        <f>SUM(D4:D6)-D7</f>
        <v>5328000</v>
      </c>
      <c r="E8" s="76">
        <f>SUM(E4:E6)</f>
        <v>3900000</v>
      </c>
      <c r="F8" s="76">
        <f>MAX(B8:E8)</f>
        <v>6331411</v>
      </c>
      <c r="G8" s="111" t="str">
        <f>IF(F8=MAX(F4:F8),"BEST")</f>
        <v>BEST</v>
      </c>
    </row>
    <row r="11" spans="1:7" x14ac:dyDescent="0.25">
      <c r="A11" t="s">
        <v>42</v>
      </c>
    </row>
    <row r="13" spans="1:7" x14ac:dyDescent="0.25">
      <c r="A13" t="s">
        <v>43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G8" sqref="G8"/>
    </sheetView>
  </sheetViews>
  <sheetFormatPr defaultRowHeight="15.75" x14ac:dyDescent="0.25"/>
  <cols>
    <col min="2" max="2" width="17.375" customWidth="1"/>
    <col min="3" max="3" width="13.25" customWidth="1"/>
    <col min="4" max="4" width="14" customWidth="1"/>
    <col min="5" max="5" width="12.125" customWidth="1"/>
    <col min="6" max="6" width="9.875" bestFit="1" customWidth="1"/>
  </cols>
  <sheetData>
    <row r="1" spans="1:8" ht="16.5" thickBot="1" x14ac:dyDescent="0.3">
      <c r="A1" t="s">
        <v>44</v>
      </c>
    </row>
    <row r="2" spans="1:8" ht="16.5" thickBot="1" x14ac:dyDescent="0.3">
      <c r="A2" s="20" t="s">
        <v>19</v>
      </c>
      <c r="B2" s="114" t="s">
        <v>20</v>
      </c>
      <c r="C2" s="115"/>
      <c r="D2" s="115"/>
      <c r="E2" s="117"/>
      <c r="F2" s="114" t="s">
        <v>21</v>
      </c>
      <c r="G2" s="118"/>
    </row>
    <row r="3" spans="1:8" ht="16.5" thickBot="1" x14ac:dyDescent="0.3">
      <c r="A3" s="20" t="s">
        <v>22</v>
      </c>
      <c r="B3" s="21" t="s">
        <v>26</v>
      </c>
      <c r="C3" s="21" t="s">
        <v>27</v>
      </c>
      <c r="D3" s="21" t="s">
        <v>28</v>
      </c>
      <c r="E3" s="21" t="s">
        <v>1</v>
      </c>
      <c r="F3" s="82" t="s">
        <v>25</v>
      </c>
      <c r="G3" s="83" t="s">
        <v>6</v>
      </c>
    </row>
    <row r="4" spans="1:8" x14ac:dyDescent="0.25">
      <c r="A4" s="1" t="s">
        <v>2</v>
      </c>
      <c r="B4" s="28">
        <v>2152131</v>
      </c>
      <c r="C4" s="25">
        <v>1750428</v>
      </c>
      <c r="D4" s="25">
        <f>38000*52</f>
        <v>1976000</v>
      </c>
      <c r="E4" s="91">
        <v>1300000</v>
      </c>
      <c r="F4" s="67">
        <f>AVERAGE(B4:E4)</f>
        <v>1794639.75</v>
      </c>
      <c r="G4" s="84" t="str">
        <f>IF(F4=MAX(F4:F8),"BEST"," ")</f>
        <v xml:space="preserve"> </v>
      </c>
    </row>
    <row r="5" spans="1:8" x14ac:dyDescent="0.25">
      <c r="A5" s="3" t="s">
        <v>3</v>
      </c>
      <c r="B5" s="80">
        <v>2410480</v>
      </c>
      <c r="C5" s="46">
        <v>1482000</v>
      </c>
      <c r="D5" s="90">
        <f t="shared" ref="D5:D6" si="0">38000*52</f>
        <v>1976000</v>
      </c>
      <c r="E5" s="46">
        <v>1300000</v>
      </c>
      <c r="F5" s="87">
        <f>AVERAGE(B5:E5)</f>
        <v>1792120</v>
      </c>
      <c r="G5" s="85" t="str">
        <f>IF(F5=MAX(F4:F8),"BEST"," ")</f>
        <v xml:space="preserve"> </v>
      </c>
      <c r="H5" s="51"/>
    </row>
    <row r="6" spans="1:8" x14ac:dyDescent="0.25">
      <c r="A6" s="3" t="s">
        <v>5</v>
      </c>
      <c r="B6" s="35">
        <v>2568800</v>
      </c>
      <c r="C6" s="34">
        <v>1482000</v>
      </c>
      <c r="D6" s="90">
        <f t="shared" si="0"/>
        <v>1976000</v>
      </c>
      <c r="E6" s="90">
        <v>1300000</v>
      </c>
      <c r="F6" s="86">
        <f>AVERAGE(B6:D6)</f>
        <v>2008933.3333333333</v>
      </c>
      <c r="G6" s="85" t="str">
        <f>IF(F6=MAX(F4:F8),"BEST"," ")</f>
        <v xml:space="preserve"> </v>
      </c>
    </row>
    <row r="7" spans="1:8" x14ac:dyDescent="0.25">
      <c r="A7" s="3" t="s">
        <v>4</v>
      </c>
      <c r="B7" s="81">
        <v>800000</v>
      </c>
      <c r="C7" s="79">
        <v>500000</v>
      </c>
      <c r="D7" s="92">
        <v>600000</v>
      </c>
      <c r="E7" s="90">
        <f>SUM(E4:E6)</f>
        <v>3900000</v>
      </c>
      <c r="F7" s="49">
        <f>E7</f>
        <v>3900000</v>
      </c>
      <c r="G7" s="71" t="str">
        <f>IF(F7=MAX(F4:F8),"BEST"," ")</f>
        <v xml:space="preserve"> </v>
      </c>
    </row>
    <row r="8" spans="1:8" x14ac:dyDescent="0.25">
      <c r="A8" s="39" t="s">
        <v>37</v>
      </c>
      <c r="B8" s="94">
        <f>SUM(B4:B6)-B7</f>
        <v>6331411</v>
      </c>
      <c r="C8" s="78">
        <f>SUM(C4:C6)-C7</f>
        <v>4214428</v>
      </c>
      <c r="D8" s="93">
        <f>SUM(D4:D6)-D7</f>
        <v>5328000</v>
      </c>
      <c r="E8" s="78"/>
      <c r="F8" s="89">
        <f>AVERAGE(B8:D8)</f>
        <v>5291279.666666667</v>
      </c>
      <c r="G8" s="112" t="str">
        <f>IF(F8=MAX(F4:F8),"BEST"," ")</f>
        <v>BEST</v>
      </c>
    </row>
    <row r="9" spans="1:8" x14ac:dyDescent="0.25">
      <c r="D9" s="37"/>
      <c r="F9" s="37"/>
      <c r="G9" s="37"/>
    </row>
    <row r="10" spans="1:8" x14ac:dyDescent="0.25">
      <c r="A10" t="s">
        <v>45</v>
      </c>
    </row>
  </sheetData>
  <mergeCells count="2">
    <mergeCell ref="B2:E2"/>
    <mergeCell ref="F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G8" sqref="G8"/>
    </sheetView>
  </sheetViews>
  <sheetFormatPr defaultRowHeight="15.75" x14ac:dyDescent="0.25"/>
  <cols>
    <col min="2" max="3" width="9.875" bestFit="1" customWidth="1"/>
    <col min="4" max="4" width="17.25" customWidth="1"/>
    <col min="5" max="5" width="13.625" customWidth="1"/>
    <col min="6" max="6" width="11.625" customWidth="1"/>
  </cols>
  <sheetData>
    <row r="1" spans="1:11" ht="16.5" thickBot="1" x14ac:dyDescent="0.3">
      <c r="A1" t="s">
        <v>38</v>
      </c>
    </row>
    <row r="2" spans="1:11" ht="16.5" thickBot="1" x14ac:dyDescent="0.3">
      <c r="A2" s="20" t="s">
        <v>19</v>
      </c>
      <c r="B2" s="114" t="s">
        <v>20</v>
      </c>
      <c r="C2" s="115"/>
      <c r="D2" s="115"/>
      <c r="E2" s="117"/>
      <c r="F2" s="114" t="s">
        <v>39</v>
      </c>
      <c r="G2" s="117"/>
      <c r="H2" s="113"/>
      <c r="I2" s="113"/>
      <c r="J2" s="113"/>
      <c r="K2" s="113"/>
    </row>
    <row r="3" spans="1:11" ht="16.5" thickBot="1" x14ac:dyDescent="0.3">
      <c r="A3" s="20" t="s">
        <v>22</v>
      </c>
      <c r="B3" s="21" t="s">
        <v>26</v>
      </c>
      <c r="C3" s="21" t="s">
        <v>27</v>
      </c>
      <c r="D3" s="21" t="s">
        <v>28</v>
      </c>
      <c r="E3" s="22" t="s">
        <v>1</v>
      </c>
      <c r="F3" s="66" t="s">
        <v>24</v>
      </c>
      <c r="G3" s="23" t="s">
        <v>6</v>
      </c>
      <c r="H3" s="24"/>
      <c r="I3" s="24"/>
      <c r="J3" s="24"/>
      <c r="K3" s="24"/>
    </row>
    <row r="4" spans="1:11" ht="16.5" thickBot="1" x14ac:dyDescent="0.3">
      <c r="A4" s="72" t="s">
        <v>2</v>
      </c>
      <c r="B4" s="25">
        <v>2152131</v>
      </c>
      <c r="C4" s="25">
        <v>1750428</v>
      </c>
      <c r="D4" s="25">
        <f>38000*52</f>
        <v>1976000</v>
      </c>
      <c r="E4" s="25">
        <v>1300000</v>
      </c>
      <c r="F4" s="67">
        <f>MIN(B4:E4)</f>
        <v>1300000</v>
      </c>
      <c r="G4" s="29" t="str">
        <f>IF(F4=MAX(F4:F8),"BEST"," ")</f>
        <v xml:space="preserve"> </v>
      </c>
      <c r="H4" s="33"/>
      <c r="I4" s="31"/>
      <c r="J4" s="33"/>
      <c r="K4" s="31"/>
    </row>
    <row r="5" spans="1:11" ht="16.5" thickBot="1" x14ac:dyDescent="0.3">
      <c r="A5" s="73" t="s">
        <v>3</v>
      </c>
      <c r="B5" s="33">
        <v>2410480</v>
      </c>
      <c r="C5" s="33">
        <v>1482000</v>
      </c>
      <c r="D5" s="25">
        <f t="shared" ref="D5:D6" si="0">38000*52</f>
        <v>1976000</v>
      </c>
      <c r="E5" s="25">
        <v>1300000</v>
      </c>
      <c r="F5" s="68">
        <f>MIN(B5:E5)</f>
        <v>1300000</v>
      </c>
      <c r="G5" s="30" t="str">
        <f>IF(F5=MAX(F4:F8),"BEST","")</f>
        <v/>
      </c>
      <c r="H5" s="33"/>
      <c r="I5" s="31"/>
      <c r="J5" s="33"/>
      <c r="K5" s="31"/>
    </row>
    <row r="6" spans="1:11" x14ac:dyDescent="0.25">
      <c r="A6" s="73" t="s">
        <v>5</v>
      </c>
      <c r="B6" s="33">
        <v>2568800</v>
      </c>
      <c r="C6" s="33">
        <v>1482000</v>
      </c>
      <c r="D6" s="25">
        <f t="shared" si="0"/>
        <v>1976000</v>
      </c>
      <c r="E6" s="25">
        <v>1300000</v>
      </c>
      <c r="F6" s="68">
        <f>MIN(B6:E6)</f>
        <v>1300000</v>
      </c>
      <c r="G6" s="30" t="str">
        <f>IF(F6=MAX(F4:F8),"BEST"," ")</f>
        <v xml:space="preserve"> </v>
      </c>
      <c r="H6" s="33"/>
      <c r="I6" s="31"/>
      <c r="J6" s="33"/>
      <c r="K6" s="31"/>
    </row>
    <row r="7" spans="1:11" ht="16.5" thickBot="1" x14ac:dyDescent="0.3">
      <c r="A7" s="74" t="s">
        <v>4</v>
      </c>
      <c r="B7" s="63">
        <v>800000</v>
      </c>
      <c r="C7" s="63">
        <v>500000</v>
      </c>
      <c r="D7" s="63">
        <v>600000</v>
      </c>
      <c r="E7" s="27"/>
      <c r="F7" s="69"/>
      <c r="G7" s="30"/>
      <c r="H7" s="33"/>
      <c r="I7" s="31"/>
      <c r="J7" s="33"/>
      <c r="K7" s="31"/>
    </row>
    <row r="8" spans="1:11" ht="16.5" thickBot="1" x14ac:dyDescent="0.3">
      <c r="A8" s="75" t="s">
        <v>37</v>
      </c>
      <c r="B8" s="76">
        <f>SUM(B4:B6)-B7</f>
        <v>6331411</v>
      </c>
      <c r="C8" s="76">
        <f>SUM(C4:C6)-C7</f>
        <v>4214428</v>
      </c>
      <c r="D8" s="76">
        <f>SUM(D4:D6)-D7</f>
        <v>5328000</v>
      </c>
      <c r="E8" s="76">
        <f>SUM(E4:E6)</f>
        <v>3900000</v>
      </c>
      <c r="F8" s="76">
        <f>MIN(B8:E8)</f>
        <v>3900000</v>
      </c>
      <c r="G8" s="111" t="str">
        <f>IF(F8=MAX(F4:F8),"BEST")</f>
        <v>BEST</v>
      </c>
      <c r="H8" s="11"/>
      <c r="I8" s="11"/>
      <c r="J8" s="11"/>
      <c r="K8" s="11"/>
    </row>
    <row r="11" spans="1:11" x14ac:dyDescent="0.25">
      <c r="A11" t="s">
        <v>41</v>
      </c>
    </row>
  </sheetData>
  <mergeCells count="4">
    <mergeCell ref="B2:E2"/>
    <mergeCell ref="F2:G2"/>
    <mergeCell ref="H2:I2"/>
    <mergeCell ref="J2:K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V1006"/>
  <sheetViews>
    <sheetView workbookViewId="0">
      <selection activeCell="F28" sqref="F28"/>
    </sheetView>
  </sheetViews>
  <sheetFormatPr defaultRowHeight="15.75" x14ac:dyDescent="0.25"/>
  <cols>
    <col min="2" max="2" width="16.875" customWidth="1"/>
    <col min="3" max="3" width="15.625" customWidth="1"/>
    <col min="4" max="4" width="17.5" customWidth="1"/>
    <col min="5" max="5" width="8.375" customWidth="1"/>
    <col min="6" max="6" width="15.5" customWidth="1"/>
    <col min="7" max="7" width="2.25" customWidth="1"/>
    <col min="8" max="8" width="3.625" customWidth="1"/>
    <col min="9" max="10" width="13.75" bestFit="1" customWidth="1"/>
    <col min="11" max="11" width="2.25" customWidth="1"/>
    <col min="12" max="12" width="13.75" bestFit="1" customWidth="1"/>
  </cols>
  <sheetData>
    <row r="1" spans="1:12" x14ac:dyDescent="0.25">
      <c r="D1" s="11"/>
      <c r="E1" s="51"/>
      <c r="G1" s="11"/>
    </row>
    <row r="2" spans="1:12" x14ac:dyDescent="0.25">
      <c r="A2" s="98" t="s">
        <v>19</v>
      </c>
      <c r="B2" s="119" t="s">
        <v>20</v>
      </c>
      <c r="C2" s="120"/>
      <c r="D2" s="120"/>
      <c r="E2" s="121"/>
      <c r="F2" s="113"/>
      <c r="G2" s="113"/>
    </row>
    <row r="3" spans="1:12" x14ac:dyDescent="0.25">
      <c r="A3" s="98" t="s">
        <v>22</v>
      </c>
      <c r="B3" s="97" t="s">
        <v>26</v>
      </c>
      <c r="C3" s="97" t="s">
        <v>27</v>
      </c>
      <c r="D3" s="97" t="s">
        <v>28</v>
      </c>
      <c r="E3" s="24"/>
      <c r="F3" s="32"/>
      <c r="G3" s="24"/>
      <c r="H3" s="11"/>
    </row>
    <row r="4" spans="1:12" x14ac:dyDescent="0.25">
      <c r="A4" s="3" t="s">
        <v>47</v>
      </c>
      <c r="B4" s="102">
        <v>6331411</v>
      </c>
      <c r="C4" s="100">
        <v>4214428</v>
      </c>
      <c r="D4" s="101">
        <v>5328000</v>
      </c>
      <c r="E4" s="33"/>
      <c r="F4" s="33"/>
      <c r="G4" s="31"/>
    </row>
    <row r="5" spans="1:12" x14ac:dyDescent="0.25">
      <c r="A5" s="41" t="s">
        <v>46</v>
      </c>
      <c r="B5" s="99">
        <v>3900000</v>
      </c>
      <c r="C5" s="99">
        <v>3900000</v>
      </c>
      <c r="D5" s="99">
        <v>3900000</v>
      </c>
      <c r="E5" s="11"/>
      <c r="F5" s="11"/>
      <c r="G5" s="11"/>
      <c r="H5" s="11"/>
    </row>
    <row r="6" spans="1:12" x14ac:dyDescent="0.25">
      <c r="A6" s="37"/>
      <c r="B6" s="44" t="s">
        <v>48</v>
      </c>
      <c r="C6" s="44" t="s">
        <v>50</v>
      </c>
      <c r="D6" s="44" t="s">
        <v>49</v>
      </c>
      <c r="E6" s="11"/>
      <c r="F6" s="11"/>
      <c r="G6" s="11"/>
    </row>
    <row r="10" spans="1:12" x14ac:dyDescent="0.25">
      <c r="B10" s="123" t="s">
        <v>69</v>
      </c>
      <c r="I10">
        <v>0.1</v>
      </c>
    </row>
    <row r="11" spans="1:12" x14ac:dyDescent="0.25">
      <c r="I11" t="s">
        <v>72</v>
      </c>
    </row>
    <row r="12" spans="1:12" x14ac:dyDescent="0.25">
      <c r="L12" s="125">
        <v>6331411</v>
      </c>
    </row>
    <row r="13" spans="1:12" x14ac:dyDescent="0.25">
      <c r="I13" s="126">
        <v>0</v>
      </c>
      <c r="J13" s="125">
        <f>L12</f>
        <v>6331411</v>
      </c>
    </row>
    <row r="15" spans="1:12" x14ac:dyDescent="0.25">
      <c r="I15">
        <v>0.4</v>
      </c>
    </row>
    <row r="16" spans="1:12" x14ac:dyDescent="0.25">
      <c r="E16" t="s">
        <v>70</v>
      </c>
      <c r="I16" t="s">
        <v>74</v>
      </c>
    </row>
    <row r="17" spans="2:12" x14ac:dyDescent="0.25">
      <c r="L17" s="125">
        <v>5328000</v>
      </c>
    </row>
    <row r="18" spans="2:12" x14ac:dyDescent="0.25">
      <c r="E18">
        <v>0</v>
      </c>
      <c r="F18" s="125">
        <f>IF(ABS(1-SUM(I10,I15,I20))&lt;=0.00001,SUM(I10*J13,I15*J18,I20*J23),NA())</f>
        <v>4871555.0999999996</v>
      </c>
      <c r="I18">
        <v>0</v>
      </c>
      <c r="J18">
        <f>L17</f>
        <v>5328000</v>
      </c>
    </row>
    <row r="20" spans="2:12" x14ac:dyDescent="0.25">
      <c r="I20">
        <v>0.5</v>
      </c>
    </row>
    <row r="21" spans="2:12" x14ac:dyDescent="0.25">
      <c r="B21" s="124"/>
      <c r="I21" t="s">
        <v>73</v>
      </c>
    </row>
    <row r="22" spans="2:12" x14ac:dyDescent="0.25">
      <c r="C22">
        <f>IF(B23=F18,1,IF(B23=F28,2))</f>
        <v>1</v>
      </c>
      <c r="L22" s="125">
        <v>4214428</v>
      </c>
    </row>
    <row r="23" spans="2:12" x14ac:dyDescent="0.25">
      <c r="B23" s="125">
        <f>MAX(F18,F28)</f>
        <v>4871555.0999999996</v>
      </c>
      <c r="I23">
        <v>0</v>
      </c>
      <c r="J23">
        <f>L22</f>
        <v>4214428</v>
      </c>
    </row>
    <row r="26" spans="2:12" x14ac:dyDescent="0.25">
      <c r="E26" t="s">
        <v>1</v>
      </c>
    </row>
    <row r="27" spans="2:12" x14ac:dyDescent="0.25">
      <c r="L27" s="125">
        <v>3900000</v>
      </c>
    </row>
    <row r="28" spans="2:12" x14ac:dyDescent="0.25">
      <c r="E28">
        <v>0</v>
      </c>
      <c r="F28" s="125">
        <v>3900000</v>
      </c>
    </row>
    <row r="33" spans="1:1" x14ac:dyDescent="0.25">
      <c r="A33" t="s">
        <v>75</v>
      </c>
    </row>
    <row r="1000" spans="190:204" x14ac:dyDescent="0.25">
      <c r="GH1000" t="s">
        <v>51</v>
      </c>
      <c r="GI1000" t="s">
        <v>52</v>
      </c>
      <c r="GJ1000" t="s">
        <v>53</v>
      </c>
      <c r="GK1000" t="s">
        <v>54</v>
      </c>
      <c r="GL1000" t="s">
        <v>55</v>
      </c>
      <c r="GM1000" t="s">
        <v>56</v>
      </c>
      <c r="GN1000" t="s">
        <v>57</v>
      </c>
      <c r="GO1000" t="s">
        <v>58</v>
      </c>
      <c r="GP1000" t="s">
        <v>59</v>
      </c>
      <c r="GQ1000" t="s">
        <v>60</v>
      </c>
      <c r="GR1000" t="s">
        <v>61</v>
      </c>
      <c r="GS1000" t="s">
        <v>62</v>
      </c>
      <c r="GT1000" t="s">
        <v>63</v>
      </c>
      <c r="GU1000" t="s">
        <v>64</v>
      </c>
      <c r="GV1000" t="s">
        <v>65</v>
      </c>
    </row>
    <row r="1001" spans="190:204" x14ac:dyDescent="0.25">
      <c r="GH1001">
        <v>0</v>
      </c>
      <c r="GI1001" t="s">
        <v>66</v>
      </c>
      <c r="GJ1001">
        <v>0</v>
      </c>
      <c r="GK1001">
        <v>0</v>
      </c>
      <c r="GL1001">
        <v>0</v>
      </c>
      <c r="GM1001" t="s">
        <v>67</v>
      </c>
      <c r="GN1001">
        <v>2</v>
      </c>
      <c r="GO1001">
        <v>1</v>
      </c>
      <c r="GP1001">
        <v>2</v>
      </c>
      <c r="GQ1001">
        <v>0</v>
      </c>
      <c r="GR1001">
        <v>0</v>
      </c>
      <c r="GS1001">
        <v>0</v>
      </c>
      <c r="GT1001">
        <v>12</v>
      </c>
      <c r="GU1001">
        <v>1</v>
      </c>
      <c r="GV1001" t="b">
        <v>1</v>
      </c>
    </row>
    <row r="1002" spans="190:204" x14ac:dyDescent="0.25">
      <c r="GH1002">
        <v>1</v>
      </c>
      <c r="GK1002">
        <v>0</v>
      </c>
      <c r="GL1002">
        <v>0</v>
      </c>
      <c r="GM1002" t="s">
        <v>71</v>
      </c>
      <c r="GN1002">
        <v>3</v>
      </c>
      <c r="GO1002">
        <v>3</v>
      </c>
      <c r="GP1002">
        <v>4</v>
      </c>
      <c r="GQ1002">
        <v>5</v>
      </c>
      <c r="GR1002">
        <v>0</v>
      </c>
      <c r="GS1002">
        <v>0</v>
      </c>
      <c r="GT1002">
        <v>7</v>
      </c>
      <c r="GU1002">
        <v>5</v>
      </c>
      <c r="GV1002" t="b">
        <v>1</v>
      </c>
    </row>
    <row r="1003" spans="190:204" x14ac:dyDescent="0.25">
      <c r="GH1003">
        <v>2</v>
      </c>
      <c r="GK1003">
        <v>0</v>
      </c>
      <c r="GL1003">
        <v>0</v>
      </c>
      <c r="GM1003" t="s">
        <v>68</v>
      </c>
      <c r="GN1003">
        <v>0</v>
      </c>
      <c r="GO1003">
        <v>0</v>
      </c>
      <c r="GP1003">
        <v>0</v>
      </c>
      <c r="GQ1003">
        <v>0</v>
      </c>
      <c r="GR1003">
        <v>0</v>
      </c>
      <c r="GS1003">
        <v>0</v>
      </c>
      <c r="GT1003">
        <v>17</v>
      </c>
      <c r="GU1003">
        <v>5</v>
      </c>
      <c r="GV1003" t="b">
        <v>1</v>
      </c>
    </row>
    <row r="1004" spans="190:204" x14ac:dyDescent="0.25">
      <c r="GH1004">
        <v>3</v>
      </c>
      <c r="GL1004">
        <v>1</v>
      </c>
      <c r="GM1004" t="s">
        <v>68</v>
      </c>
      <c r="GN1004">
        <v>0</v>
      </c>
      <c r="GO1004">
        <v>0</v>
      </c>
      <c r="GP1004">
        <v>0</v>
      </c>
      <c r="GQ1004">
        <v>0</v>
      </c>
      <c r="GR1004">
        <v>0</v>
      </c>
      <c r="GS1004">
        <v>0</v>
      </c>
      <c r="GT1004">
        <v>2</v>
      </c>
      <c r="GU1004">
        <v>9</v>
      </c>
      <c r="GV1004" t="b">
        <v>1</v>
      </c>
    </row>
    <row r="1005" spans="190:204" x14ac:dyDescent="0.25">
      <c r="GH1005">
        <v>4</v>
      </c>
      <c r="GL1005">
        <v>1</v>
      </c>
      <c r="GM1005" t="s">
        <v>68</v>
      </c>
      <c r="GN1005">
        <v>0</v>
      </c>
      <c r="GO1005">
        <v>0</v>
      </c>
      <c r="GP1005">
        <v>0</v>
      </c>
      <c r="GQ1005">
        <v>0</v>
      </c>
      <c r="GR1005">
        <v>0</v>
      </c>
      <c r="GS1005">
        <v>0</v>
      </c>
      <c r="GT1005">
        <v>7</v>
      </c>
      <c r="GU1005">
        <v>9</v>
      </c>
      <c r="GV1005" t="b">
        <v>1</v>
      </c>
    </row>
    <row r="1006" spans="190:204" x14ac:dyDescent="0.25">
      <c r="GH1006">
        <v>5</v>
      </c>
      <c r="GL1006">
        <v>1</v>
      </c>
      <c r="GM1006" t="s">
        <v>68</v>
      </c>
      <c r="GN1006">
        <v>0</v>
      </c>
      <c r="GO1006">
        <v>0</v>
      </c>
      <c r="GP1006">
        <v>0</v>
      </c>
      <c r="GQ1006">
        <v>0</v>
      </c>
      <c r="GR1006">
        <v>0</v>
      </c>
      <c r="GS1006">
        <v>0</v>
      </c>
      <c r="GT1006">
        <v>12</v>
      </c>
      <c r="GU1006">
        <v>9</v>
      </c>
      <c r="GV1006" t="b">
        <v>1</v>
      </c>
    </row>
  </sheetData>
  <mergeCells count="2">
    <mergeCell ref="B2:E2"/>
    <mergeCell ref="F2:G2"/>
  </mergeCells>
  <pageMargins left="0.7" right="0.7" top="0.75" bottom="0.75" header="0.3" footer="0.3"/>
  <pageSetup orientation="portrait" r:id="rId1"/>
  <headerFooter>
    <oddFooter>&amp;r&amp;bTreePlan Academic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workbookViewId="0">
      <selection activeCell="C12" sqref="C12"/>
    </sheetView>
  </sheetViews>
  <sheetFormatPr defaultRowHeight="15.75" x14ac:dyDescent="0.25"/>
  <cols>
    <col min="1" max="1" width="9.125" customWidth="1"/>
    <col min="2" max="2" width="16.375" customWidth="1"/>
    <col min="3" max="3" width="15.625" customWidth="1"/>
    <col min="4" max="4" width="17.625" customWidth="1"/>
    <col min="6" max="6" width="37.5" customWidth="1"/>
  </cols>
  <sheetData>
    <row r="2" spans="1:7" x14ac:dyDescent="0.25">
      <c r="A2" s="98" t="s">
        <v>19</v>
      </c>
      <c r="B2" s="119" t="s">
        <v>20</v>
      </c>
      <c r="C2" s="120"/>
      <c r="D2" s="120"/>
      <c r="E2" s="121"/>
      <c r="F2" s="128" t="s">
        <v>76</v>
      </c>
      <c r="G2" s="122"/>
    </row>
    <row r="3" spans="1:7" x14ac:dyDescent="0.25">
      <c r="A3" s="98" t="s">
        <v>22</v>
      </c>
      <c r="B3" s="97" t="s">
        <v>26</v>
      </c>
      <c r="C3" s="97" t="s">
        <v>27</v>
      </c>
      <c r="D3" s="97" t="s">
        <v>28</v>
      </c>
      <c r="E3" s="45"/>
      <c r="F3" s="130"/>
      <c r="G3" s="129"/>
    </row>
    <row r="4" spans="1:7" x14ac:dyDescent="0.25">
      <c r="A4" s="3" t="s">
        <v>47</v>
      </c>
      <c r="B4" s="102">
        <v>6331411</v>
      </c>
      <c r="C4" s="100">
        <v>4214428</v>
      </c>
      <c r="D4" s="101">
        <v>5328000</v>
      </c>
      <c r="E4" s="127"/>
      <c r="F4" s="101">
        <f>(B4*B6)+(C6*C4)+(D6*D5)</f>
        <v>4300355.0999999996</v>
      </c>
      <c r="G4" s="131"/>
    </row>
    <row r="5" spans="1:7" x14ac:dyDescent="0.25">
      <c r="A5" s="41" t="s">
        <v>46</v>
      </c>
      <c r="B5" s="99">
        <v>3900000</v>
      </c>
      <c r="C5" s="99">
        <v>3900000</v>
      </c>
      <c r="D5" s="99">
        <v>3900000</v>
      </c>
      <c r="E5" s="44"/>
      <c r="F5" s="77"/>
      <c r="G5" s="55"/>
    </row>
    <row r="6" spans="1:7" x14ac:dyDescent="0.25">
      <c r="A6" s="132" t="s">
        <v>77</v>
      </c>
      <c r="B6" s="44">
        <v>0.1</v>
      </c>
      <c r="C6" s="44">
        <v>0.5</v>
      </c>
      <c r="D6" s="44">
        <v>0.4</v>
      </c>
    </row>
    <row r="9" spans="1:7" x14ac:dyDescent="0.25">
      <c r="A9" t="s">
        <v>76</v>
      </c>
      <c r="B9" s="133">
        <f>F4</f>
        <v>4300355.0999999996</v>
      </c>
    </row>
    <row r="10" spans="1:7" x14ac:dyDescent="0.25">
      <c r="A10" t="s">
        <v>78</v>
      </c>
      <c r="B10" s="125">
        <v>4871555</v>
      </c>
    </row>
    <row r="12" spans="1:7" x14ac:dyDescent="0.25">
      <c r="A12" t="s">
        <v>79</v>
      </c>
      <c r="C12" s="133">
        <f>B9-B10</f>
        <v>-571199.90000000037</v>
      </c>
    </row>
  </sheetData>
  <mergeCells count="2">
    <mergeCell ref="B2:E2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Q1</vt:lpstr>
      <vt:lpstr>Q2</vt:lpstr>
      <vt:lpstr>Q3</vt:lpstr>
      <vt:lpstr>Q4</vt:lpstr>
      <vt:lpstr>Q5</vt:lpstr>
      <vt:lpstr>Q6</vt:lpstr>
      <vt:lpstr>Q7</vt:lpstr>
      <vt:lpstr>'Q6'!Print_Area</vt:lpstr>
      <vt:lpstr>'Q6'!TreeData</vt:lpstr>
      <vt:lpstr>'Q6'!TreeDiagBase</vt:lpstr>
      <vt:lpstr>'Q6'!TreeDiagram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Ryerson University</cp:lastModifiedBy>
  <dcterms:created xsi:type="dcterms:W3CDTF">2016-10-10T16:52:21Z</dcterms:created>
  <dcterms:modified xsi:type="dcterms:W3CDTF">2016-10-11T22:57:40Z</dcterms:modified>
</cp:coreProperties>
</file>